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taitano/Downloads/"/>
    </mc:Choice>
  </mc:AlternateContent>
  <xr:revisionPtr revIDLastSave="0" documentId="8_{2057348B-33E5-654F-BC14-CE96B03E5E10}" xr6:coauthVersionLast="36" xr6:coauthVersionMax="36" xr10:uidLastSave="{00000000-0000-0000-0000-000000000000}"/>
  <bookViews>
    <workbookView xWindow="9620" yWindow="1560" windowWidth="27600" windowHeight="16240" tabRatio="565" activeTab="1"/>
  </bookViews>
  <sheets>
    <sheet name="Summary" sheetId="11" r:id="rId1"/>
    <sheet name="Assumptions" sheetId="10" r:id="rId2"/>
    <sheet name="4-yr P&amp;L Projections" sheetId="8" r:id="rId3"/>
    <sheet name="Employee Benefit Calcs" sheetId="9" r:id="rId4"/>
  </sheets>
  <externalReferences>
    <externalReference r:id="rId5"/>
  </externalReferences>
  <definedNames>
    <definedName name="ADMIN_PR">#REF!</definedName>
    <definedName name="ADMIN_PR_METRICS">#REF!</definedName>
    <definedName name="ADMIN_RPT">#REF!</definedName>
    <definedName name="ANES_PR">#REF!</definedName>
    <definedName name="ANES_PR_METRICS">#REF!</definedName>
    <definedName name="ANES_RPT">#REF!</definedName>
    <definedName name="CPUP_PR">#REF!</definedName>
    <definedName name="CPUP_PR_METRICS">#REF!</definedName>
    <definedName name="CPUP_RPT">#REF!</definedName>
    <definedName name="CRAD_PR">#REF!</definedName>
    <definedName name="CRAD_PR_METRICS">#REF!</definedName>
    <definedName name="CRAD_RPT">#REF!</definedName>
    <definedName name="DERM_PR">#REF!</definedName>
    <definedName name="DERM_PR_METRICS">#REF!</definedName>
    <definedName name="DERM_RPT">#REF!</definedName>
    <definedName name="ELIM_PR">#REF!</definedName>
    <definedName name="ELIM_PR_METRICS">#REF!</definedName>
    <definedName name="ELIM_RPT">#REF!</definedName>
    <definedName name="ER_PR">#REF!</definedName>
    <definedName name="ER_PR_METRICS">#REF!</definedName>
    <definedName name="ER_RPT">#REF!</definedName>
    <definedName name="FAM_PR">#REF!</definedName>
    <definedName name="FAM_PR_METRICS">#REF!</definedName>
    <definedName name="FAM_RPT">#REF!</definedName>
    <definedName name="Future">#REF!</definedName>
    <definedName name="HYPER_PR">#REF!</definedName>
    <definedName name="HYPER_PR_METRICS">#REF!</definedName>
    <definedName name="HYPER_RPT">#REF!</definedName>
    <definedName name="MED_PR">#REF!</definedName>
    <definedName name="MED_PR_METRICS">#REF!</definedName>
    <definedName name="MED_RPT">#REF!</definedName>
    <definedName name="Medicince_Summary">#REF!</definedName>
    <definedName name="Medicine_Detail">#REF!</definedName>
    <definedName name="NA_RR">#REF!</definedName>
    <definedName name="NA_RR_BUD">#REF!</definedName>
    <definedName name="NEO_PR">#REF!</definedName>
    <definedName name="NEO_PR_METRICS">#REF!</definedName>
    <definedName name="NEO_RPT">#REF!</definedName>
    <definedName name="NEURO_PR">#REF!</definedName>
    <definedName name="NEURO_PR_METRICS">#REF!</definedName>
    <definedName name="NEURO_RPT">#REF!</definedName>
    <definedName name="NSURG_PR">#REF!</definedName>
    <definedName name="NSURG_PR_METRICS">#REF!</definedName>
    <definedName name="NSURG_RPT">#REF!</definedName>
    <definedName name="OBGYN_PR">#REF!</definedName>
    <definedName name="OBGYN_PR_METRICS">#REF!</definedName>
    <definedName name="OBGYN_RPT">#REF!</definedName>
    <definedName name="OPHTH_PR">#REF!</definedName>
    <definedName name="OPHTH_PR_METRICS">#REF!</definedName>
    <definedName name="OPHTH_RPT">#REF!</definedName>
    <definedName name="ORAL_PR">#REF!</definedName>
    <definedName name="ORAL_PR_METRICS">#REF!</definedName>
    <definedName name="ORAL_RPT">#REF!</definedName>
    <definedName name="ORTH_PR">#REF!</definedName>
    <definedName name="ORTH_PR_ALL">#REF!</definedName>
    <definedName name="ORTH_PR_IS">#REF!</definedName>
    <definedName name="ORTH_PR_METRICS">#REF!</definedName>
    <definedName name="ORTH_RPT">#REF!</definedName>
    <definedName name="ORTH_RR">#REF!</definedName>
    <definedName name="ORTH_RR_BUD">#REF!</definedName>
    <definedName name="ORTH_WRVU">#REF!</definedName>
    <definedName name="OTO_PR">#REF!</definedName>
    <definedName name="OTO_PR_METRICS">#REF!</definedName>
    <definedName name="OTO_RPT">#REF!</definedName>
    <definedName name="PATH_PR">#REF!</definedName>
    <definedName name="PATH_PR_METRICS">#REF!</definedName>
    <definedName name="PATH_RPT">#REF!</definedName>
    <definedName name="_xlnm.Print_Area" localSheetId="0">Summary!$G$1:$AN$16</definedName>
    <definedName name="_xlnm.Print_Titles" localSheetId="2">'4-yr P&amp;L Projections'!$A:$F</definedName>
    <definedName name="PSYCH_PR">#REF!</definedName>
    <definedName name="PSYCH_PR_METRICS">#REF!</definedName>
    <definedName name="PSYCH_RPT">#REF!</definedName>
    <definedName name="RADIO_PR">#REF!</definedName>
    <definedName name="RADIO_PR_METRICS">#REF!</definedName>
    <definedName name="RADIO_RPT">#REF!</definedName>
    <definedName name="RADNOR_PR">#REF!</definedName>
    <definedName name="RADNOR_PR_METRICS">#REF!</definedName>
    <definedName name="RADNOR_RPT">#REF!</definedName>
    <definedName name="RADONC_PR">#REF!</definedName>
    <definedName name="RADONC_PR_METRICS">#REF!</definedName>
    <definedName name="RADONC_RPT">#REF!</definedName>
    <definedName name="REHAB_PR">#REF!</definedName>
    <definedName name="REHAB_PR_METRICS">#REF!</definedName>
    <definedName name="REHAB_RPT">#REF!</definedName>
    <definedName name="ROWAN_PR">#REF!</definedName>
    <definedName name="ROWAN_PR_METRICS">#REF!</definedName>
    <definedName name="ROWAN_RPT">#REF!</definedName>
    <definedName name="SURG_PR_METRICS">[1]SURG!#REF!</definedName>
    <definedName name="TRAUMA_PR">#REF!</definedName>
    <definedName name="TRAUMA_PR_METRICS">#REF!</definedName>
    <definedName name="TRAUMA_RPT">#REF!</definedName>
    <definedName name="URO_PR">#REF!</definedName>
    <definedName name="URO_PR_METRICS">#REF!</definedName>
    <definedName name="URO_RPT">#REF!</definedName>
  </definedNames>
  <calcPr calcId="181029" fullCalcOnLoad="1"/>
</workbook>
</file>

<file path=xl/calcChain.xml><?xml version="1.0" encoding="utf-8"?>
<calcChain xmlns="http://schemas.openxmlformats.org/spreadsheetml/2006/main">
  <c r="AF2" i="8" l="1"/>
  <c r="AL2" i="8" s="1"/>
  <c r="X2" i="8"/>
  <c r="AD2" i="8" s="1"/>
  <c r="P2" i="8"/>
  <c r="V2" i="8" s="1"/>
  <c r="H2" i="8"/>
  <c r="N2" i="8"/>
  <c r="E8" i="9"/>
  <c r="H1" i="11"/>
  <c r="A2" i="8"/>
  <c r="A1" i="8"/>
  <c r="H61" i="8"/>
  <c r="P61" i="8"/>
  <c r="X61" i="8" s="1"/>
  <c r="AF61" i="8" s="1"/>
  <c r="AF62" i="8" s="1"/>
  <c r="H58" i="8"/>
  <c r="D55" i="8"/>
  <c r="D54" i="8"/>
  <c r="D53" i="8"/>
  <c r="M3" i="8"/>
  <c r="U3" i="8" s="1"/>
  <c r="C15" i="10"/>
  <c r="C16" i="10"/>
  <c r="E16" i="10"/>
  <c r="AF44" i="8" s="1"/>
  <c r="AG44" i="8" s="1"/>
  <c r="X44" i="8"/>
  <c r="R13" i="8"/>
  <c r="Z13" i="8" s="1"/>
  <c r="AH13" i="8" s="1"/>
  <c r="AF13" i="8" s="1"/>
  <c r="H32" i="8"/>
  <c r="H26" i="8"/>
  <c r="P26" i="8"/>
  <c r="H18" i="8"/>
  <c r="H13" i="10"/>
  <c r="H44" i="8"/>
  <c r="H6" i="8" s="1"/>
  <c r="V1" i="8"/>
  <c r="D7" i="9"/>
  <c r="H33" i="8"/>
  <c r="P33" i="8" s="1"/>
  <c r="Q33" i="8" s="1"/>
  <c r="L3" i="8"/>
  <c r="T3" i="8" s="1"/>
  <c r="K3" i="8"/>
  <c r="K18" i="8" s="1"/>
  <c r="J3" i="8"/>
  <c r="R3" i="8" s="1"/>
  <c r="I3" i="8"/>
  <c r="Q3" i="8" s="1"/>
  <c r="H45" i="8"/>
  <c r="P45" i="8" s="1"/>
  <c r="P6" i="8" s="1"/>
  <c r="P44" i="8"/>
  <c r="H60" i="8"/>
  <c r="M3" i="11"/>
  <c r="U3" i="11" s="1"/>
  <c r="I26" i="8"/>
  <c r="Q26" i="8"/>
  <c r="Y26" i="8" s="1"/>
  <c r="X26" i="8" s="1"/>
  <c r="AF26" i="8" s="1"/>
  <c r="AG26" i="8" s="1"/>
  <c r="L3" i="11"/>
  <c r="T3" i="11" s="1"/>
  <c r="AB3" i="11" s="1"/>
  <c r="AJ3" i="11" s="1"/>
  <c r="K3" i="11"/>
  <c r="S3" i="11" s="1"/>
  <c r="AA3" i="11" s="1"/>
  <c r="AI3" i="11" s="1"/>
  <c r="I3" i="11"/>
  <c r="D13" i="9"/>
  <c r="D14" i="9"/>
  <c r="D15" i="9"/>
  <c r="C27" i="10"/>
  <c r="Q3" i="11"/>
  <c r="AL1" i="11"/>
  <c r="AD1" i="11"/>
  <c r="N1" i="11"/>
  <c r="I32" i="8"/>
  <c r="J28" i="8"/>
  <c r="Y33" i="8"/>
  <c r="AD33" i="8" s="1"/>
  <c r="AE33" i="8" s="1"/>
  <c r="I33" i="8"/>
  <c r="H23" i="8"/>
  <c r="J23" i="8" s="1"/>
  <c r="AF33" i="8"/>
  <c r="AG33" i="8" s="1"/>
  <c r="X32" i="8"/>
  <c r="AF32" i="8" s="1"/>
  <c r="X30" i="8"/>
  <c r="Y30" i="8" s="1"/>
  <c r="AD30" i="8" s="1"/>
  <c r="AE30" i="8" s="1"/>
  <c r="Q30" i="8"/>
  <c r="V30" i="8" s="1"/>
  <c r="W30" i="8" s="1"/>
  <c r="P28" i="8"/>
  <c r="F13" i="9"/>
  <c r="E14" i="9"/>
  <c r="F14" i="9" s="1"/>
  <c r="H24" i="8" s="1"/>
  <c r="Y21" i="8"/>
  <c r="AG21" i="8"/>
  <c r="AL21" i="8" s="1"/>
  <c r="AM21" i="8" s="1"/>
  <c r="H21" i="8"/>
  <c r="J21" i="8" s="1"/>
  <c r="N21" i="8" s="1"/>
  <c r="O21" i="8" s="1"/>
  <c r="N1" i="8"/>
  <c r="P21" i="8"/>
  <c r="AG30" i="8"/>
  <c r="P23" i="8"/>
  <c r="R23" i="8" s="1"/>
  <c r="I23" i="8"/>
  <c r="N23" i="8" s="1"/>
  <c r="O23" i="8" s="1"/>
  <c r="X28" i="8"/>
  <c r="AF28" i="8" s="1"/>
  <c r="AH28" i="8" s="1"/>
  <c r="R28" i="8"/>
  <c r="X46" i="8"/>
  <c r="D9" i="9"/>
  <c r="F9" i="9"/>
  <c r="A2" i="9"/>
  <c r="A1" i="9"/>
  <c r="AF19" i="8"/>
  <c r="X19" i="8"/>
  <c r="P19" i="8"/>
  <c r="H19" i="8"/>
  <c r="AF12" i="8"/>
  <c r="X12" i="8"/>
  <c r="P12" i="8"/>
  <c r="H12" i="8"/>
  <c r="O12" i="8" s="1"/>
  <c r="P60" i="8"/>
  <c r="X60" i="8"/>
  <c r="AF60" i="8" s="1"/>
  <c r="P18" i="8"/>
  <c r="X18" i="8" s="1"/>
  <c r="AL12" i="8"/>
  <c r="AG9" i="8"/>
  <c r="AL8" i="8"/>
  <c r="AD12" i="8"/>
  <c r="Y9" i="8"/>
  <c r="AD8" i="8"/>
  <c r="V12" i="8"/>
  <c r="W12" i="8" s="1"/>
  <c r="Q9" i="8"/>
  <c r="V9" i="8"/>
  <c r="V8" i="8"/>
  <c r="L18" i="8"/>
  <c r="J18" i="8"/>
  <c r="N18" i="8" s="1"/>
  <c r="I18" i="8"/>
  <c r="N8" i="8"/>
  <c r="AL1" i="8"/>
  <c r="AD1" i="8"/>
  <c r="I47" i="8"/>
  <c r="H59" i="8"/>
  <c r="X21" i="8"/>
  <c r="AF21" i="8" s="1"/>
  <c r="R21" i="8"/>
  <c r="Z21" i="8" s="1"/>
  <c r="AH21" i="8" s="1"/>
  <c r="V13" i="8"/>
  <c r="F8" i="9"/>
  <c r="F10" i="9"/>
  <c r="H20" i="8" s="1"/>
  <c r="K20" i="8" s="1"/>
  <c r="E15" i="9"/>
  <c r="F15" i="9" s="1"/>
  <c r="H22" i="8" s="1"/>
  <c r="I22" i="8" s="1"/>
  <c r="Z28" i="8"/>
  <c r="AD28" i="8" s="1"/>
  <c r="AE28" i="8" s="1"/>
  <c r="P13" i="8"/>
  <c r="AL9" i="8"/>
  <c r="AD9" i="8"/>
  <c r="Q7" i="8"/>
  <c r="V7" i="8"/>
  <c r="H13" i="8"/>
  <c r="Y7" i="8"/>
  <c r="AD7" i="8" s="1"/>
  <c r="AE7" i="8" s="1"/>
  <c r="AG48" i="8"/>
  <c r="Q48" i="8"/>
  <c r="Q46" i="8"/>
  <c r="I9" i="8"/>
  <c r="N9" i="8" s="1"/>
  <c r="O9" i="8" s="1"/>
  <c r="N12" i="8"/>
  <c r="K15" i="8"/>
  <c r="L15" i="8"/>
  <c r="M15" i="8"/>
  <c r="S15" i="8"/>
  <c r="U15" i="8"/>
  <c r="AA15" i="8"/>
  <c r="AC15" i="8"/>
  <c r="AI15" i="8"/>
  <c r="AK15" i="8"/>
  <c r="M18" i="8"/>
  <c r="O38" i="8"/>
  <c r="W38" i="8"/>
  <c r="AE38" i="8"/>
  <c r="AM38" i="8"/>
  <c r="N44" i="8"/>
  <c r="V44" i="8"/>
  <c r="I46" i="8"/>
  <c r="N46" i="8"/>
  <c r="V46" i="8"/>
  <c r="I48" i="8"/>
  <c r="N48" i="8" s="1"/>
  <c r="V48" i="8"/>
  <c r="O50" i="8"/>
  <c r="W50" i="8"/>
  <c r="AE50" i="8"/>
  <c r="AM50" i="8"/>
  <c r="O51" i="8"/>
  <c r="W51" i="8"/>
  <c r="AE51" i="8"/>
  <c r="AM51" i="8"/>
  <c r="P20" i="8"/>
  <c r="M20" i="8"/>
  <c r="M39" i="8" s="1"/>
  <c r="I20" i="8"/>
  <c r="N20" i="8" s="1"/>
  <c r="O20" i="8" s="1"/>
  <c r="L20" i="8"/>
  <c r="L39" i="8" s="1"/>
  <c r="L41" i="8" s="1"/>
  <c r="L52" i="8"/>
  <c r="L4" i="11" s="1"/>
  <c r="J20" i="8"/>
  <c r="J22" i="8"/>
  <c r="P22" i="8"/>
  <c r="R22" i="8" s="1"/>
  <c r="V22" i="8" s="1"/>
  <c r="W22" i="8" s="1"/>
  <c r="AD13" i="8"/>
  <c r="X13" i="8"/>
  <c r="X62" i="8"/>
  <c r="W9" i="8"/>
  <c r="AD34" i="8"/>
  <c r="AE34" i="8" s="1"/>
  <c r="AD27" i="8"/>
  <c r="AD32" i="8"/>
  <c r="AE32" i="8" s="1"/>
  <c r="Y46" i="8"/>
  <c r="AD46" i="8"/>
  <c r="AD31" i="8"/>
  <c r="AE31" i="8" s="1"/>
  <c r="AD29" i="8"/>
  <c r="AD25" i="8"/>
  <c r="AL31" i="8"/>
  <c r="AL27" i="8"/>
  <c r="V19" i="8"/>
  <c r="W19" i="8"/>
  <c r="AG46" i="8"/>
  <c r="N19" i="8"/>
  <c r="O19" i="8" s="1"/>
  <c r="Y48" i="8"/>
  <c r="R15" i="8"/>
  <c r="T20" i="8"/>
  <c r="R20" i="8"/>
  <c r="Q22" i="8"/>
  <c r="X22" i="8"/>
  <c r="AF22" i="8" s="1"/>
  <c r="AH22" i="8" s="1"/>
  <c r="P13" i="11"/>
  <c r="AL34" i="8"/>
  <c r="AL32" i="8"/>
  <c r="AM32" i="8"/>
  <c r="AL29" i="8"/>
  <c r="Z15" i="8"/>
  <c r="AL25" i="8"/>
  <c r="AD26" i="8"/>
  <c r="AE26" i="8" s="1"/>
  <c r="AL26" i="8"/>
  <c r="AM26" i="8" s="1"/>
  <c r="AL30" i="8"/>
  <c r="AM30" i="8"/>
  <c r="AD21" i="8"/>
  <c r="AE21" i="8"/>
  <c r="AL28" i="8"/>
  <c r="AM28" i="8" s="1"/>
  <c r="AD35" i="8"/>
  <c r="AE12" i="8"/>
  <c r="AM12" i="8"/>
  <c r="AL33" i="8"/>
  <c r="AM33" i="8" s="1"/>
  <c r="Y44" i="8"/>
  <c r="AD44" i="8"/>
  <c r="AD48" i="8"/>
  <c r="AL48" i="8"/>
  <c r="T13" i="11"/>
  <c r="U13" i="11"/>
  <c r="S13" i="11"/>
  <c r="AB15" i="8"/>
  <c r="AE13" i="8"/>
  <c r="AD19" i="8"/>
  <c r="AE19" i="8" s="1"/>
  <c r="AL35" i="8"/>
  <c r="R13" i="11"/>
  <c r="AF13" i="11"/>
  <c r="Q13" i="11"/>
  <c r="X13" i="11"/>
  <c r="AA13" i="11"/>
  <c r="AB13" i="11"/>
  <c r="AC13" i="11"/>
  <c r="T15" i="8"/>
  <c r="AL19" i="8"/>
  <c r="AM19" i="8"/>
  <c r="AE9" i="8"/>
  <c r="Y13" i="11"/>
  <c r="Z13" i="11"/>
  <c r="O13" i="11"/>
  <c r="AJ13" i="11"/>
  <c r="AH13" i="11"/>
  <c r="N13" i="11"/>
  <c r="AI13" i="11"/>
  <c r="AK13" i="11"/>
  <c r="AG13" i="11"/>
  <c r="AJ15" i="8"/>
  <c r="W13" i="8"/>
  <c r="AM9" i="8"/>
  <c r="AL13" i="8"/>
  <c r="AM13" i="8" s="1"/>
  <c r="AH15" i="8"/>
  <c r="W13" i="11"/>
  <c r="V13" i="11"/>
  <c r="AE13" i="11"/>
  <c r="AD13" i="11"/>
  <c r="AM13" i="11"/>
  <c r="AL13" i="11"/>
  <c r="N13" i="8"/>
  <c r="O13" i="8"/>
  <c r="J15" i="8"/>
  <c r="H37" i="8"/>
  <c r="I37" i="8" s="1"/>
  <c r="N37" i="8" s="1"/>
  <c r="O37" i="8" s="1"/>
  <c r="I7" i="8"/>
  <c r="N7" i="8"/>
  <c r="O7" i="8"/>
  <c r="N45" i="8"/>
  <c r="V45" i="8"/>
  <c r="V21" i="8"/>
  <c r="W21" i="8"/>
  <c r="N35" i="8"/>
  <c r="H35" i="8"/>
  <c r="P35" i="8" s="1"/>
  <c r="X35" i="8" s="1"/>
  <c r="N29" i="8"/>
  <c r="H29" i="8"/>
  <c r="O29" i="8" s="1"/>
  <c r="N31" i="8"/>
  <c r="H31" i="8"/>
  <c r="N28" i="8"/>
  <c r="O28" i="8" s="1"/>
  <c r="V28" i="8"/>
  <c r="W28" i="8" s="1"/>
  <c r="H34" i="8"/>
  <c r="P34" i="8" s="1"/>
  <c r="X34" i="8" s="1"/>
  <c r="AF34" i="8" s="1"/>
  <c r="N34" i="8"/>
  <c r="O34" i="8" s="1"/>
  <c r="N25" i="8"/>
  <c r="O25" i="8" s="1"/>
  <c r="H25" i="8"/>
  <c r="P25" i="8"/>
  <c r="X25" i="8" s="1"/>
  <c r="V34" i="8"/>
  <c r="V35" i="8"/>
  <c r="W35" i="8" s="1"/>
  <c r="V31" i="8"/>
  <c r="P31" i="8"/>
  <c r="X31" i="8"/>
  <c r="AF25" i="8"/>
  <c r="AM25" i="8"/>
  <c r="V29" i="8"/>
  <c r="O31" i="8"/>
  <c r="O35" i="8"/>
  <c r="V25" i="8"/>
  <c r="W25" i="8"/>
  <c r="N26" i="8"/>
  <c r="W31" i="8"/>
  <c r="AF31" i="8"/>
  <c r="AM31" i="8"/>
  <c r="O26" i="8"/>
  <c r="V26" i="8"/>
  <c r="W26" i="8"/>
  <c r="N27" i="8"/>
  <c r="H27" i="8"/>
  <c r="P27" i="8" s="1"/>
  <c r="X27" i="8" s="1"/>
  <c r="V27" i="8"/>
  <c r="N33" i="8"/>
  <c r="N32" i="8"/>
  <c r="V33" i="8"/>
  <c r="W33" i="8"/>
  <c r="O33" i="8"/>
  <c r="O32" i="8"/>
  <c r="V32" i="8"/>
  <c r="W32" i="8"/>
  <c r="AG7" i="8"/>
  <c r="AL7" i="8"/>
  <c r="AM7" i="8"/>
  <c r="I30" i="8"/>
  <c r="N30" i="8"/>
  <c r="O30" i="8"/>
  <c r="W34" i="8" l="1"/>
  <c r="AF35" i="8"/>
  <c r="AE35" i="8"/>
  <c r="O18" i="8"/>
  <c r="AF27" i="8"/>
  <c r="AM27" i="8" s="1"/>
  <c r="AE27" i="8"/>
  <c r="AC18" i="8"/>
  <c r="W7" i="8"/>
  <c r="AF18" i="8"/>
  <c r="P10" i="8"/>
  <c r="P37" i="8"/>
  <c r="Q37" i="8" s="1"/>
  <c r="V37" i="8" s="1"/>
  <c r="W37" i="8" s="1"/>
  <c r="X45" i="8"/>
  <c r="Y3" i="8"/>
  <c r="P59" i="8"/>
  <c r="Q18" i="8"/>
  <c r="P3" i="8"/>
  <c r="AC3" i="8"/>
  <c r="U18" i="8"/>
  <c r="U39" i="8" s="1"/>
  <c r="U41" i="8" s="1"/>
  <c r="U52" i="8" s="1"/>
  <c r="M6" i="11" s="1"/>
  <c r="AM35" i="8"/>
  <c r="AM34" i="8"/>
  <c r="U20" i="8"/>
  <c r="Q20" i="8"/>
  <c r="P63" i="8"/>
  <c r="P24" i="8"/>
  <c r="I24" i="8"/>
  <c r="J24" i="8"/>
  <c r="J39" i="8" s="1"/>
  <c r="J41" i="8" s="1"/>
  <c r="J52" i="8" s="1"/>
  <c r="J4" i="11" s="1"/>
  <c r="Z3" i="8"/>
  <c r="R18" i="8"/>
  <c r="H10" i="8"/>
  <c r="I6" i="8"/>
  <c r="O27" i="8"/>
  <c r="P29" i="8"/>
  <c r="AG22" i="8"/>
  <c r="AL22" i="8" s="1"/>
  <c r="AM22" i="8" s="1"/>
  <c r="Z22" i="8"/>
  <c r="N22" i="8"/>
  <c r="O22" i="8" s="1"/>
  <c r="AC3" i="11"/>
  <c r="V3" i="11"/>
  <c r="K39" i="8"/>
  <c r="K41" i="8" s="1"/>
  <c r="K52" i="8" s="1"/>
  <c r="K4" i="11" s="1"/>
  <c r="W27" i="8"/>
  <c r="Y22" i="8"/>
  <c r="AD22" i="8" s="1"/>
  <c r="AE22" i="8" s="1"/>
  <c r="X20" i="8"/>
  <c r="AF20" i="8" s="1"/>
  <c r="AE25" i="8"/>
  <c r="M41" i="8"/>
  <c r="M52" i="8" s="1"/>
  <c r="M4" i="11" s="1"/>
  <c r="Q6" i="8"/>
  <c r="H3" i="11"/>
  <c r="AB3" i="8"/>
  <c r="T18" i="8"/>
  <c r="T39" i="8" s="1"/>
  <c r="T41" i="8" s="1"/>
  <c r="T52" i="8" s="1"/>
  <c r="L6" i="11" s="1"/>
  <c r="Q23" i="8"/>
  <c r="V23" i="8" s="1"/>
  <c r="W23" i="8" s="1"/>
  <c r="N3" i="11"/>
  <c r="H3" i="8"/>
  <c r="X23" i="8"/>
  <c r="Y3" i="11"/>
  <c r="J3" i="11"/>
  <c r="R3" i="11" s="1"/>
  <c r="Z3" i="11" s="1"/>
  <c r="AH3" i="11" s="1"/>
  <c r="H63" i="8"/>
  <c r="S3" i="8"/>
  <c r="P62" i="8"/>
  <c r="N3" i="8"/>
  <c r="H62" i="8"/>
  <c r="X3" i="11" l="1"/>
  <c r="AG3" i="11"/>
  <c r="N24" i="8"/>
  <c r="O24" i="8" s="1"/>
  <c r="N6" i="8"/>
  <c r="I10" i="8"/>
  <c r="I15" i="8" s="1"/>
  <c r="Y23" i="8"/>
  <c r="AF23" i="8"/>
  <c r="Z23" i="8"/>
  <c r="Q39" i="8"/>
  <c r="V18" i="8"/>
  <c r="S18" i="8"/>
  <c r="AA3" i="8"/>
  <c r="S20" i="8"/>
  <c r="AC39" i="8"/>
  <c r="AC41" i="8" s="1"/>
  <c r="AC52" i="8" s="1"/>
  <c r="M8" i="11" s="1"/>
  <c r="AK18" i="8"/>
  <c r="AH18" i="8"/>
  <c r="AJ18" i="8"/>
  <c r="AJ39" i="8" s="1"/>
  <c r="AJ41" i="8" s="1"/>
  <c r="AJ52" i="8" s="1"/>
  <c r="L12" i="11" s="1"/>
  <c r="X29" i="8"/>
  <c r="W29" i="8"/>
  <c r="AH3" i="8"/>
  <c r="AH20" i="8" s="1"/>
  <c r="Z20" i="8"/>
  <c r="V20" i="8"/>
  <c r="W20" i="8" s="1"/>
  <c r="AK3" i="8"/>
  <c r="AC20" i="8"/>
  <c r="AD3" i="8"/>
  <c r="AF45" i="8"/>
  <c r="X63" i="8"/>
  <c r="X6" i="8"/>
  <c r="P3" i="11"/>
  <c r="AJ3" i="8"/>
  <c r="AJ20" i="8" s="1"/>
  <c r="AB20" i="8"/>
  <c r="R24" i="8"/>
  <c r="R39" i="8" s="1"/>
  <c r="R41" i="8" s="1"/>
  <c r="R52" i="8" s="1"/>
  <c r="J6" i="11" s="1"/>
  <c r="X24" i="8"/>
  <c r="Q24" i="8"/>
  <c r="P15" i="8"/>
  <c r="P36" i="8"/>
  <c r="Q36" i="8" s="1"/>
  <c r="V36" i="8" s="1"/>
  <c r="W36" i="8" s="1"/>
  <c r="V6" i="8"/>
  <c r="Q10" i="8"/>
  <c r="Q15" i="8" s="1"/>
  <c r="Q41" i="8" s="1"/>
  <c r="Q52" i="8" s="1"/>
  <c r="H36" i="8"/>
  <c r="H15" i="8"/>
  <c r="AB18" i="8"/>
  <c r="X59" i="8"/>
  <c r="AG3" i="8"/>
  <c r="X3" i="8"/>
  <c r="Y20" i="8"/>
  <c r="Y18" i="8"/>
  <c r="AD3" i="11"/>
  <c r="AK3" i="11"/>
  <c r="AL3" i="11" s="1"/>
  <c r="V3" i="8"/>
  <c r="Z18" i="8"/>
  <c r="Z24" i="8" l="1"/>
  <c r="Y24" i="8"/>
  <c r="AD24" i="8" s="1"/>
  <c r="AE24" i="8" s="1"/>
  <c r="AF24" i="8"/>
  <c r="X37" i="8"/>
  <c r="Y37" i="8" s="1"/>
  <c r="AD37" i="8" s="1"/>
  <c r="AE37" i="8" s="1"/>
  <c r="X10" i="8"/>
  <c r="Y6" i="8"/>
  <c r="W18" i="8"/>
  <c r="AF59" i="8"/>
  <c r="AG20" i="8"/>
  <c r="AF3" i="8"/>
  <c r="AI3" i="8"/>
  <c r="AA20" i="8"/>
  <c r="AD20" i="8" s="1"/>
  <c r="AE20" i="8" s="1"/>
  <c r="AA18" i="8"/>
  <c r="AA39" i="8" s="1"/>
  <c r="AA41" i="8" s="1"/>
  <c r="AA52" i="8" s="1"/>
  <c r="K8" i="11" s="1"/>
  <c r="I36" i="8"/>
  <c r="H39" i="8"/>
  <c r="H41" i="8" s="1"/>
  <c r="H52" i="8" s="1"/>
  <c r="N10" i="8"/>
  <c r="O6" i="8"/>
  <c r="Q53" i="8"/>
  <c r="Q55" i="8"/>
  <c r="Q56" i="8" s="1"/>
  <c r="I6" i="11"/>
  <c r="AK39" i="8"/>
  <c r="AK41" i="8" s="1"/>
  <c r="AK52" i="8" s="1"/>
  <c r="M12" i="11" s="1"/>
  <c r="W6" i="8"/>
  <c r="V10" i="8"/>
  <c r="AF6" i="8"/>
  <c r="AF63" i="8"/>
  <c r="AG23" i="8"/>
  <c r="AH23" i="8"/>
  <c r="AF3" i="11"/>
  <c r="AD18" i="8"/>
  <c r="AB39" i="8"/>
  <c r="AB41" i="8" s="1"/>
  <c r="AB52" i="8" s="1"/>
  <c r="L8" i="11" s="1"/>
  <c r="L10" i="11" s="1"/>
  <c r="L13" i="11" s="1"/>
  <c r="AF29" i="8"/>
  <c r="AM29" i="8" s="1"/>
  <c r="AE29" i="8"/>
  <c r="AG18" i="8"/>
  <c r="AD23" i="8"/>
  <c r="AE23" i="8" s="1"/>
  <c r="Z39" i="8"/>
  <c r="Z41" i="8" s="1"/>
  <c r="Z52" i="8" s="1"/>
  <c r="J8" i="11" s="1"/>
  <c r="J10" i="11" s="1"/>
  <c r="V24" i="8"/>
  <c r="W24" i="8" s="1"/>
  <c r="AL3" i="8"/>
  <c r="AK20" i="8"/>
  <c r="S39" i="8"/>
  <c r="S41" i="8" s="1"/>
  <c r="S52" i="8" s="1"/>
  <c r="K6" i="11" s="1"/>
  <c r="AN6" i="11" s="1"/>
  <c r="P39" i="8"/>
  <c r="P41" i="8" s="1"/>
  <c r="P52" i="8" s="1"/>
  <c r="Y10" i="8" l="1"/>
  <c r="Y15" i="8" s="1"/>
  <c r="AD6" i="8"/>
  <c r="AE18" i="8"/>
  <c r="AF10" i="8"/>
  <c r="AF37" i="8"/>
  <c r="AG37" i="8" s="1"/>
  <c r="AL37" i="8" s="1"/>
  <c r="AM37" i="8" s="1"/>
  <c r="AG6" i="8"/>
  <c r="V39" i="8"/>
  <c r="W39" i="8" s="1"/>
  <c r="M13" i="11"/>
  <c r="X36" i="8"/>
  <c r="X15" i="8"/>
  <c r="N36" i="8"/>
  <c r="I39" i="8"/>
  <c r="I41" i="8" s="1"/>
  <c r="I52" i="8" s="1"/>
  <c r="K10" i="11"/>
  <c r="AG24" i="8"/>
  <c r="AH24" i="8"/>
  <c r="AH39" i="8" s="1"/>
  <c r="AH41" i="8" s="1"/>
  <c r="AH52" i="8" s="1"/>
  <c r="J12" i="11" s="1"/>
  <c r="J13" i="11" s="1"/>
  <c r="W10" i="8"/>
  <c r="V15" i="8"/>
  <c r="AL23" i="8"/>
  <c r="AM23" i="8" s="1"/>
  <c r="O10" i="8"/>
  <c r="N15" i="8"/>
  <c r="AI20" i="8"/>
  <c r="AL20" i="8" s="1"/>
  <c r="AM20" i="8" s="1"/>
  <c r="AI18" i="8"/>
  <c r="AI39" i="8" s="1"/>
  <c r="AI41" i="8" s="1"/>
  <c r="AI52" i="8" s="1"/>
  <c r="K12" i="11" s="1"/>
  <c r="K13" i="11" s="1"/>
  <c r="Y36" i="8" l="1"/>
  <c r="X39" i="8"/>
  <c r="AF36" i="8"/>
  <c r="AF15" i="8"/>
  <c r="AL24" i="8"/>
  <c r="AM24" i="8" s="1"/>
  <c r="AL18" i="8"/>
  <c r="W15" i="8"/>
  <c r="V41" i="8"/>
  <c r="I53" i="8"/>
  <c r="I55" i="8"/>
  <c r="I4" i="11"/>
  <c r="AN4" i="11" s="1"/>
  <c r="O36" i="8"/>
  <c r="N39" i="8"/>
  <c r="O39" i="8" s="1"/>
  <c r="AE6" i="8"/>
  <c r="AD10" i="8"/>
  <c r="AG10" i="8"/>
  <c r="AG15" i="8" s="1"/>
  <c r="AL6" i="8"/>
  <c r="X41" i="8"/>
  <c r="X52" i="8" s="1"/>
  <c r="O15" i="8"/>
  <c r="N41" i="8"/>
  <c r="V52" i="8" l="1"/>
  <c r="W52" i="8" s="1"/>
  <c r="W41" i="8"/>
  <c r="AG36" i="8"/>
  <c r="AF39" i="8"/>
  <c r="AF41" i="8" s="1"/>
  <c r="AF52" i="8" s="1"/>
  <c r="AM18" i="8"/>
  <c r="AD36" i="8"/>
  <c r="Y39" i="8"/>
  <c r="Y41" i="8" s="1"/>
  <c r="Y52" i="8" s="1"/>
  <c r="I56" i="8"/>
  <c r="N52" i="8"/>
  <c r="O52" i="8" s="1"/>
  <c r="O41" i="8"/>
  <c r="AE10" i="8"/>
  <c r="AD15" i="8"/>
  <c r="AM6" i="8"/>
  <c r="AL10" i="8"/>
  <c r="AL36" i="8" l="1"/>
  <c r="AG39" i="8"/>
  <c r="AG41" i="8" s="1"/>
  <c r="AG52" i="8" s="1"/>
  <c r="AM10" i="8"/>
  <c r="AL15" i="8"/>
  <c r="AE15" i="8"/>
  <c r="Y55" i="8"/>
  <c r="Y56" i="8" s="1"/>
  <c r="I8" i="11"/>
  <c r="Y53" i="8"/>
  <c r="AE36" i="8"/>
  <c r="AD39" i="8"/>
  <c r="AE39" i="8" s="1"/>
  <c r="AD41" i="8" l="1"/>
  <c r="AM15" i="8"/>
  <c r="I10" i="11"/>
  <c r="AN8" i="11"/>
  <c r="AN10" i="11" s="1"/>
  <c r="I12" i="11"/>
  <c r="AG53" i="8"/>
  <c r="AG55" i="8"/>
  <c r="AM36" i="8"/>
  <c r="AL39" i="8"/>
  <c r="AM39" i="8" s="1"/>
  <c r="I13" i="11" l="1"/>
  <c r="AN12" i="11"/>
  <c r="AN13" i="11" s="1"/>
  <c r="AL41" i="8"/>
  <c r="AD52" i="8"/>
  <c r="AE52" i="8" s="1"/>
  <c r="AE41" i="8"/>
  <c r="AL52" i="8" l="1"/>
  <c r="AM52" i="8" s="1"/>
  <c r="AM41" i="8"/>
</calcChain>
</file>

<file path=xl/sharedStrings.xml><?xml version="1.0" encoding="utf-8"?>
<sst xmlns="http://schemas.openxmlformats.org/spreadsheetml/2006/main" count="272" uniqueCount="114">
  <si>
    <t xml:space="preserve"> </t>
  </si>
  <si>
    <t/>
  </si>
  <si>
    <t>Enter Annual Inflation Factor %'s</t>
  </si>
  <si>
    <t>Mission Effort %'s</t>
  </si>
  <si>
    <t>FY</t>
  </si>
  <si>
    <t>Clinical</t>
  </si>
  <si>
    <t>Research</t>
  </si>
  <si>
    <t>Teaching</t>
  </si>
  <si>
    <t>Admin-H</t>
  </si>
  <si>
    <t>REVENUE</t>
  </si>
  <si>
    <t>Inflation Factor</t>
  </si>
  <si>
    <t>Contractual Allowances</t>
  </si>
  <si>
    <t>RRR (revenue recognition rate)</t>
  </si>
  <si>
    <t>Bad Debt Expense</t>
  </si>
  <si>
    <t>Net Patient revenue</t>
  </si>
  <si>
    <t>TOTAL REVENUE</t>
  </si>
  <si>
    <t>EXPENSE</t>
  </si>
  <si>
    <t>Faculty Base Salary</t>
  </si>
  <si>
    <t>Faculty Incentive</t>
  </si>
  <si>
    <t>Faculty Employee Benefits</t>
  </si>
  <si>
    <t>NP / ML Provider - Benefits</t>
  </si>
  <si>
    <t>Other Nonfaculty Staff -Salary</t>
  </si>
  <si>
    <t>Other Nonfaculty Staff - Benefits</t>
  </si>
  <si>
    <t>Supplies &amp; Services</t>
  </si>
  <si>
    <t xml:space="preserve">Professional Expenses, Faculty </t>
  </si>
  <si>
    <t>Professional Expenses, Non-faculty</t>
  </si>
  <si>
    <t>Rent</t>
  </si>
  <si>
    <t>Professional Fees</t>
  </si>
  <si>
    <t>Non-Capital Equipment</t>
  </si>
  <si>
    <t>Intra-entity expense</t>
  </si>
  <si>
    <t>Malpractice</t>
  </si>
  <si>
    <t>Depreciation</t>
  </si>
  <si>
    <t xml:space="preserve">Dean's Fund, 2% of NPR less BD </t>
  </si>
  <si>
    <t>calculated</t>
  </si>
  <si>
    <t>TOTAL EXPENSE</t>
  </si>
  <si>
    <t>TOTAL OPERATING GAIN/(LOSS)</t>
  </si>
  <si>
    <t>Volume</t>
  </si>
  <si>
    <t>WRVUs</t>
  </si>
  <si>
    <t>Net Revenue per WRVU</t>
  </si>
  <si>
    <t>OR Cases</t>
  </si>
  <si>
    <t>Admissions</t>
  </si>
  <si>
    <t>FY 2007 AAMC Survey Median</t>
  </si>
  <si>
    <t>TOTAL CLINICAL LOSS ALLOCATION</t>
  </si>
  <si>
    <t xml:space="preserve">HUP </t>
  </si>
  <si>
    <t xml:space="preserve">PAH </t>
  </si>
  <si>
    <t>AAMC Survey Median Yr</t>
  </si>
  <si>
    <t xml:space="preserve">UHC CFTE </t>
  </si>
  <si>
    <t>65% Percentile WRVU benchmark</t>
  </si>
  <si>
    <t>% over/under 65th Percentile BM:</t>
  </si>
  <si>
    <t>Net Revenue/WRVU</t>
  </si>
  <si>
    <t>Department Overhead</t>
  </si>
  <si>
    <t>Chair Package Support</t>
  </si>
  <si>
    <t>Consults</t>
  </si>
  <si>
    <t>PPMC</t>
  </si>
  <si>
    <t>100% Percentile WRVU benchmark</t>
  </si>
  <si>
    <t>Admin-D</t>
  </si>
  <si>
    <t>Department : Neurology</t>
  </si>
  <si>
    <t>Name : Barbara Jobst</t>
  </si>
  <si>
    <t>Prof (NE Cons) FY12</t>
  </si>
  <si>
    <t>Faculty Benefits</t>
  </si>
  <si>
    <t>Salary</t>
  </si>
  <si>
    <t>CPUP</t>
  </si>
  <si>
    <t>NPR</t>
  </si>
  <si>
    <t>Based on the FY 2014 net patient revenue per WRVU</t>
  </si>
  <si>
    <t>No Inflation of Rates</t>
  </si>
  <si>
    <t xml:space="preserve">Base Salary </t>
  </si>
  <si>
    <t>Effort</t>
  </si>
  <si>
    <t>FY 2015</t>
  </si>
  <si>
    <t>FY 2016</t>
  </si>
  <si>
    <t>FY 2017</t>
  </si>
  <si>
    <t>Staff</t>
  </si>
  <si>
    <t>Nurse Practitioner</t>
  </si>
  <si>
    <t>AA</t>
  </si>
  <si>
    <t>Post Doc/Fellow</t>
  </si>
  <si>
    <t>Non -Faculty Benefits</t>
  </si>
  <si>
    <t>Research Revenue</t>
  </si>
  <si>
    <t>Pro Allowance</t>
  </si>
  <si>
    <t>Moving</t>
  </si>
  <si>
    <t>Total</t>
  </si>
  <si>
    <t>Sub Total</t>
  </si>
  <si>
    <t>IET Support</t>
  </si>
  <si>
    <t>Misc Expense (moving)</t>
  </si>
  <si>
    <t xml:space="preserve">Clinical </t>
  </si>
  <si>
    <t>Admin D</t>
  </si>
  <si>
    <t>Chair Package</t>
  </si>
  <si>
    <t>UHC Peer Benchmark</t>
  </si>
  <si>
    <t>Net Revenue</t>
  </si>
  <si>
    <t>spread to cover research</t>
  </si>
  <si>
    <t>start-up research/academic funding</t>
  </si>
  <si>
    <t>Post Doc-Salary</t>
  </si>
  <si>
    <t>Year 1</t>
  </si>
  <si>
    <t>Year 2</t>
  </si>
  <si>
    <t>Year 3</t>
  </si>
  <si>
    <t>Year 4</t>
  </si>
  <si>
    <t xml:space="preserve">Year 1 </t>
  </si>
  <si>
    <t xml:space="preserve">Year 2 </t>
  </si>
  <si>
    <t xml:space="preserve">Year 3 </t>
  </si>
  <si>
    <t xml:space="preserve">Year 4 </t>
  </si>
  <si>
    <t>Reserve 25%</t>
  </si>
  <si>
    <t>IET - Scholarly Support</t>
  </si>
  <si>
    <t>CE</t>
  </si>
  <si>
    <t>100% of UHC</t>
  </si>
  <si>
    <t xml:space="preserve">Research </t>
  </si>
  <si>
    <t>University FT</t>
  </si>
  <si>
    <t>Admin H</t>
  </si>
  <si>
    <t>FY __ effort</t>
  </si>
  <si>
    <t>FY 201X</t>
  </si>
  <si>
    <t>Department: XXX</t>
  </si>
  <si>
    <t>Name: XXX</t>
  </si>
  <si>
    <t>RTR Assumptions</t>
  </si>
  <si>
    <t>FY 2018</t>
  </si>
  <si>
    <t>Corporate Services, 10.28% NPR</t>
  </si>
  <si>
    <t>FY 2019</t>
  </si>
  <si>
    <t>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</si>
</sst>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3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8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7" fillId="0" borderId="0">
      <alignment vertical="top"/>
    </xf>
    <xf numFmtId="0" fontId="7" fillId="0" borderId="0"/>
    <xf numFmtId="0" fontId="12" fillId="0" borderId="0"/>
    <xf numFmtId="0" fontId="12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24" borderId="10" xfId="0" applyFont="1" applyFill="1" applyBorder="1" applyAlignment="1">
      <alignment horizontal="center"/>
    </xf>
    <xf numFmtId="165" fontId="3" fillId="24" borderId="11" xfId="28" applyNumberFormat="1" applyFont="1" applyFill="1" applyBorder="1" applyAlignment="1">
      <alignment horizontal="center"/>
    </xf>
    <xf numFmtId="165" fontId="3" fillId="24" borderId="12" xfId="28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/>
    <xf numFmtId="10" fontId="3" fillId="0" borderId="0" xfId="58" applyNumberFormat="1" applyFont="1" applyAlignment="1">
      <alignment horizontal="center"/>
    </xf>
    <xf numFmtId="165" fontId="3" fillId="0" borderId="13" xfId="28" applyNumberFormat="1" applyFont="1" applyFill="1" applyBorder="1" applyAlignment="1">
      <alignment horizontal="right" wrapText="1"/>
    </xf>
    <xf numFmtId="0" fontId="3" fillId="0" borderId="0" xfId="0" applyFont="1" applyFill="1"/>
    <xf numFmtId="165" fontId="2" fillId="0" borderId="0" xfId="28" applyNumberFormat="1" applyFont="1" applyBorder="1"/>
    <xf numFmtId="165" fontId="2" fillId="0" borderId="14" xfId="28" applyNumberFormat="1" applyFont="1" applyBorder="1"/>
    <xf numFmtId="165" fontId="2" fillId="0" borderId="0" xfId="28" applyNumberFormat="1" applyFont="1" applyFill="1" applyBorder="1" applyAlignment="1">
      <alignment horizontal="right"/>
    </xf>
    <xf numFmtId="165" fontId="3" fillId="25" borderId="0" xfId="28" applyNumberFormat="1" applyFont="1" applyFill="1" applyBorder="1" applyAlignment="1">
      <alignment horizontal="right"/>
    </xf>
    <xf numFmtId="165" fontId="3" fillId="25" borderId="14" xfId="28" applyNumberFormat="1" applyFont="1" applyFill="1" applyBorder="1" applyAlignment="1">
      <alignment horizontal="right"/>
    </xf>
    <xf numFmtId="165" fontId="2" fillId="0" borderId="13" xfId="28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5" fontId="2" fillId="25" borderId="0" xfId="28" applyNumberFormat="1" applyFont="1" applyFill="1" applyBorder="1" applyAlignment="1">
      <alignment horizontal="right"/>
    </xf>
    <xf numFmtId="165" fontId="2" fillId="25" borderId="14" xfId="28" applyNumberFormat="1" applyFont="1" applyFill="1" applyBorder="1" applyAlignment="1">
      <alignment horizontal="right"/>
    </xf>
    <xf numFmtId="164" fontId="2" fillId="0" borderId="0" xfId="58" applyNumberFormat="1" applyFont="1" applyFill="1"/>
    <xf numFmtId="0" fontId="1" fillId="0" borderId="0" xfId="0" applyFont="1"/>
    <xf numFmtId="164" fontId="2" fillId="0" borderId="0" xfId="58" quotePrefix="1" applyNumberFormat="1" applyFont="1" applyFill="1" applyBorder="1" applyAlignment="1">
      <alignment horizontal="right"/>
    </xf>
    <xf numFmtId="165" fontId="2" fillId="25" borderId="0" xfId="28" quotePrefix="1" applyNumberFormat="1" applyFont="1" applyFill="1" applyBorder="1" applyAlignment="1">
      <alignment horizontal="right"/>
    </xf>
    <xf numFmtId="165" fontId="2" fillId="25" borderId="14" xfId="28" quotePrefix="1" applyNumberFormat="1" applyFont="1" applyFill="1" applyBorder="1" applyAlignment="1">
      <alignment horizontal="right"/>
    </xf>
    <xf numFmtId="164" fontId="2" fillId="0" borderId="13" xfId="58" quotePrefix="1" applyNumberFormat="1" applyFont="1" applyFill="1" applyBorder="1" applyAlignment="1">
      <alignment horizontal="right"/>
    </xf>
    <xf numFmtId="9" fontId="2" fillId="0" borderId="0" xfId="58" applyFont="1" applyFill="1"/>
    <xf numFmtId="10" fontId="2" fillId="0" borderId="0" xfId="0" applyNumberFormat="1" applyFont="1"/>
    <xf numFmtId="165" fontId="2" fillId="25" borderId="15" xfId="28" applyNumberFormat="1" applyFont="1" applyFill="1" applyBorder="1" applyAlignment="1">
      <alignment horizontal="right"/>
    </xf>
    <xf numFmtId="165" fontId="2" fillId="25" borderId="16" xfId="28" applyNumberFormat="1" applyFont="1" applyFill="1" applyBorder="1" applyAlignment="1">
      <alignment horizontal="right"/>
    </xf>
    <xf numFmtId="165" fontId="3" fillId="0" borderId="17" xfId="28" applyNumberFormat="1" applyFont="1" applyFill="1" applyBorder="1" applyAlignment="1">
      <alignment horizontal="right"/>
    </xf>
    <xf numFmtId="165" fontId="3" fillId="0" borderId="18" xfId="28" applyNumberFormat="1" applyFont="1" applyFill="1" applyBorder="1" applyAlignment="1">
      <alignment horizontal="right"/>
    </xf>
    <xf numFmtId="165" fontId="2" fillId="0" borderId="14" xfId="28" applyNumberFormat="1" applyFont="1" applyFill="1" applyBorder="1" applyAlignment="1">
      <alignment horizontal="right"/>
    </xf>
    <xf numFmtId="165" fontId="3" fillId="0" borderId="19" xfId="28" applyNumberFormat="1" applyFont="1" applyFill="1" applyBorder="1" applyAlignment="1">
      <alignment horizontal="right"/>
    </xf>
    <xf numFmtId="165" fontId="3" fillId="0" borderId="20" xfId="28" applyNumberFormat="1" applyFont="1" applyFill="1" applyBorder="1" applyAlignment="1">
      <alignment horizontal="right"/>
    </xf>
    <xf numFmtId="165" fontId="3" fillId="0" borderId="21" xfId="28" applyNumberFormat="1" applyFont="1" applyFill="1" applyBorder="1" applyAlignment="1">
      <alignment horizontal="right"/>
    </xf>
    <xf numFmtId="165" fontId="3" fillId="0" borderId="22" xfId="28" applyNumberFormat="1" applyFont="1" applyFill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165" fontId="3" fillId="26" borderId="23" xfId="28" applyNumberFormat="1" applyFont="1" applyFill="1" applyBorder="1" applyAlignment="1">
      <alignment horizontal="right"/>
    </xf>
    <xf numFmtId="165" fontId="3" fillId="26" borderId="24" xfId="28" applyNumberFormat="1" applyFont="1" applyFill="1" applyBorder="1" applyAlignment="1">
      <alignment horizontal="right"/>
    </xf>
    <xf numFmtId="165" fontId="3" fillId="26" borderId="25" xfId="28" applyNumberFormat="1" applyFont="1" applyFill="1" applyBorder="1" applyAlignment="1">
      <alignment horizontal="right"/>
    </xf>
    <xf numFmtId="165" fontId="3" fillId="26" borderId="26" xfId="28" applyNumberFormat="1" applyFont="1" applyFill="1" applyBorder="1" applyAlignment="1">
      <alignment horizontal="right"/>
    </xf>
    <xf numFmtId="0" fontId="4" fillId="0" borderId="0" xfId="0" applyFont="1" applyFill="1"/>
    <xf numFmtId="43" fontId="2" fillId="0" borderId="13" xfId="28" applyNumberFormat="1" applyFont="1" applyFill="1" applyBorder="1" applyAlignment="1">
      <alignment horizontal="right"/>
    </xf>
    <xf numFmtId="43" fontId="2" fillId="0" borderId="0" xfId="28" applyNumberFormat="1" applyFont="1" applyFill="1" applyBorder="1" applyAlignment="1">
      <alignment horizontal="right"/>
    </xf>
    <xf numFmtId="43" fontId="2" fillId="0" borderId="13" xfId="28" applyFont="1" applyFill="1" applyBorder="1" applyAlignment="1">
      <alignment horizontal="right"/>
    </xf>
    <xf numFmtId="165" fontId="4" fillId="0" borderId="0" xfId="28" applyNumberFormat="1" applyFont="1" applyFill="1"/>
    <xf numFmtId="165" fontId="2" fillId="0" borderId="0" xfId="28" applyNumberFormat="1" applyFont="1" applyFill="1"/>
    <xf numFmtId="165" fontId="2" fillId="0" borderId="0" xfId="28" applyNumberFormat="1" applyFont="1"/>
    <xf numFmtId="165" fontId="3" fillId="0" borderId="0" xfId="28" applyNumberFormat="1" applyFont="1" applyAlignment="1">
      <alignment horizontal="center"/>
    </xf>
    <xf numFmtId="9" fontId="4" fillId="0" borderId="0" xfId="58" applyFont="1" applyFill="1"/>
    <xf numFmtId="9" fontId="2" fillId="0" borderId="0" xfId="58" applyFont="1"/>
    <xf numFmtId="9" fontId="3" fillId="0" borderId="0" xfId="58" applyFont="1" applyAlignment="1">
      <alignment horizontal="center"/>
    </xf>
    <xf numFmtId="9" fontId="2" fillId="0" borderId="13" xfId="58" applyFont="1" applyFill="1" applyBorder="1" applyAlignment="1">
      <alignment horizontal="right"/>
    </xf>
    <xf numFmtId="9" fontId="2" fillId="0" borderId="0" xfId="58" applyFont="1" applyFill="1" applyBorder="1" applyAlignment="1">
      <alignment horizontal="right"/>
    </xf>
    <xf numFmtId="9" fontId="2" fillId="0" borderId="14" xfId="58" applyFont="1" applyFill="1" applyBorder="1" applyAlignment="1">
      <alignment horizontal="right"/>
    </xf>
    <xf numFmtId="165" fontId="3" fillId="0" borderId="13" xfId="28" applyNumberFormat="1" applyFont="1" applyFill="1" applyBorder="1" applyAlignment="1">
      <alignment horizontal="right"/>
    </xf>
    <xf numFmtId="165" fontId="3" fillId="0" borderId="0" xfId="28" applyNumberFormat="1" applyFont="1" applyFill="1" applyBorder="1" applyAlignment="1">
      <alignment horizontal="right"/>
    </xf>
    <xf numFmtId="165" fontId="3" fillId="0" borderId="14" xfId="28" applyNumberFormat="1" applyFont="1" applyFill="1" applyBorder="1" applyAlignment="1">
      <alignment horizontal="right"/>
    </xf>
    <xf numFmtId="165" fontId="3" fillId="0" borderId="23" xfId="28" applyNumberFormat="1" applyFont="1" applyFill="1" applyBorder="1" applyAlignment="1">
      <alignment horizontal="right"/>
    </xf>
    <xf numFmtId="165" fontId="3" fillId="0" borderId="25" xfId="28" applyNumberFormat="1" applyFont="1" applyFill="1" applyBorder="1" applyAlignment="1">
      <alignment horizontal="right"/>
    </xf>
    <xf numFmtId="165" fontId="3" fillId="0" borderId="26" xfId="28" applyNumberFormat="1" applyFont="1" applyFill="1" applyBorder="1" applyAlignment="1">
      <alignment horizontal="right"/>
    </xf>
    <xf numFmtId="165" fontId="2" fillId="0" borderId="0" xfId="28" applyNumberFormat="1" applyFont="1" applyFill="1" applyAlignment="1">
      <alignment horizontal="right"/>
    </xf>
    <xf numFmtId="43" fontId="3" fillId="0" borderId="0" xfId="28" applyFont="1" applyFill="1" applyAlignment="1">
      <alignment horizontal="right"/>
    </xf>
    <xf numFmtId="9" fontId="3" fillId="0" borderId="0" xfId="58" applyFont="1" applyFill="1"/>
    <xf numFmtId="9" fontId="3" fillId="0" borderId="0" xfId="58" applyFont="1" applyFill="1" applyAlignment="1">
      <alignment horizontal="right"/>
    </xf>
    <xf numFmtId="9" fontId="2" fillId="0" borderId="0" xfId="58" applyFont="1" applyFill="1" applyAlignment="1">
      <alignment horizontal="right"/>
    </xf>
    <xf numFmtId="10" fontId="3" fillId="0" borderId="0" xfId="58" applyNumberFormat="1" applyFont="1" applyFill="1" applyAlignment="1">
      <alignment horizontal="center"/>
    </xf>
    <xf numFmtId="165" fontId="2" fillId="0" borderId="0" xfId="0" applyNumberFormat="1" applyFont="1" applyBorder="1"/>
    <xf numFmtId="165" fontId="3" fillId="27" borderId="27" xfId="28" applyNumberFormat="1" applyFont="1" applyFill="1" applyBorder="1" applyAlignment="1">
      <alignment horizontal="center" vertical="center" wrapText="1"/>
    </xf>
    <xf numFmtId="1" fontId="3" fillId="27" borderId="17" xfId="0" applyNumberFormat="1" applyFont="1" applyFill="1" applyBorder="1" applyAlignment="1">
      <alignment horizontal="center" wrapText="1"/>
    </xf>
    <xf numFmtId="9" fontId="4" fillId="27" borderId="28" xfId="58" applyFont="1" applyFill="1" applyBorder="1" applyAlignment="1">
      <alignment horizontal="center" wrapText="1"/>
    </xf>
    <xf numFmtId="10" fontId="2" fillId="28" borderId="13" xfId="58" quotePrefix="1" applyNumberFormat="1" applyFont="1" applyFill="1" applyBorder="1" applyAlignment="1">
      <alignment horizontal="right"/>
    </xf>
    <xf numFmtId="165" fontId="2" fillId="0" borderId="15" xfId="28" applyNumberFormat="1" applyFont="1" applyFill="1" applyBorder="1" applyAlignment="1">
      <alignment horizontal="right"/>
    </xf>
    <xf numFmtId="0" fontId="3" fillId="24" borderId="29" xfId="0" applyFont="1" applyFill="1" applyBorder="1" applyAlignment="1">
      <alignment horizontal="center"/>
    </xf>
    <xf numFmtId="165" fontId="2" fillId="0" borderId="13" xfId="28" quotePrefix="1" applyNumberFormat="1" applyFont="1" applyFill="1" applyBorder="1" applyAlignment="1">
      <alignment horizontal="right"/>
    </xf>
    <xf numFmtId="165" fontId="3" fillId="0" borderId="30" xfId="28" applyNumberFormat="1" applyFont="1" applyFill="1" applyBorder="1" applyAlignment="1">
      <alignment horizontal="right"/>
    </xf>
    <xf numFmtId="10" fontId="3" fillId="28" borderId="0" xfId="58" applyNumberFormat="1" applyFont="1" applyFill="1" applyAlignment="1">
      <alignment horizontal="center"/>
    </xf>
    <xf numFmtId="165" fontId="2" fillId="28" borderId="28" xfId="28" applyNumberFormat="1" applyFont="1" applyFill="1" applyBorder="1" applyAlignment="1">
      <alignment horizontal="right"/>
    </xf>
    <xf numFmtId="165" fontId="2" fillId="28" borderId="13" xfId="28" applyNumberFormat="1" applyFont="1" applyFill="1" applyBorder="1" applyAlignment="1">
      <alignment horizontal="right"/>
    </xf>
    <xf numFmtId="165" fontId="2" fillId="28" borderId="0" xfId="28" applyNumberFormat="1" applyFont="1" applyFill="1" applyBorder="1" applyAlignment="1">
      <alignment horizontal="right"/>
    </xf>
    <xf numFmtId="165" fontId="2" fillId="28" borderId="14" xfId="28" applyNumberFormat="1" applyFont="1" applyFill="1" applyBorder="1" applyAlignment="1">
      <alignment horizontal="right"/>
    </xf>
    <xf numFmtId="165" fontId="3" fillId="28" borderId="13" xfId="28" applyNumberFormat="1" applyFont="1" applyFill="1" applyBorder="1" applyAlignment="1">
      <alignment horizontal="right"/>
    </xf>
    <xf numFmtId="43" fontId="3" fillId="28" borderId="13" xfId="28" applyNumberFormat="1" applyFont="1" applyFill="1" applyBorder="1" applyAlignment="1">
      <alignment horizontal="right"/>
    </xf>
    <xf numFmtId="165" fontId="3" fillId="28" borderId="0" xfId="28" applyNumberFormat="1" applyFont="1" applyFill="1" applyAlignment="1">
      <alignment horizontal="right"/>
    </xf>
    <xf numFmtId="9" fontId="3" fillId="28" borderId="0" xfId="58" applyNumberFormat="1" applyFont="1" applyFill="1"/>
    <xf numFmtId="0" fontId="0" fillId="28" borderId="15" xfId="0" applyFill="1" applyBorder="1"/>
    <xf numFmtId="9" fontId="3" fillId="28" borderId="31" xfId="58" applyFont="1" applyFill="1" applyBorder="1" applyAlignment="1">
      <alignment horizontal="center"/>
    </xf>
    <xf numFmtId="165" fontId="3" fillId="28" borderId="0" xfId="28" applyNumberFormat="1" applyFont="1" applyFill="1" applyBorder="1" applyAlignment="1">
      <alignment horizontal="right"/>
    </xf>
    <xf numFmtId="0" fontId="26" fillId="29" borderId="32" xfId="0" applyFont="1" applyFill="1" applyBorder="1"/>
    <xf numFmtId="0" fontId="25" fillId="29" borderId="18" xfId="0" applyFont="1" applyFill="1" applyBorder="1"/>
    <xf numFmtId="0" fontId="2" fillId="29" borderId="33" xfId="0" applyFont="1" applyFill="1" applyBorder="1"/>
    <xf numFmtId="0" fontId="26" fillId="29" borderId="34" xfId="0" applyFont="1" applyFill="1" applyBorder="1"/>
    <xf numFmtId="0" fontId="0" fillId="29" borderId="15" xfId="0" applyFill="1" applyBorder="1"/>
    <xf numFmtId="0" fontId="0" fillId="29" borderId="35" xfId="0" applyFill="1" applyBorder="1"/>
    <xf numFmtId="165" fontId="3" fillId="0" borderId="0" xfId="28" applyNumberFormat="1" applyFont="1" applyFill="1" applyAlignment="1"/>
    <xf numFmtId="0" fontId="6" fillId="28" borderId="15" xfId="0" applyFont="1" applyFill="1" applyBorder="1"/>
    <xf numFmtId="0" fontId="6" fillId="0" borderId="0" xfId="0" applyFont="1"/>
    <xf numFmtId="0" fontId="28" fillId="0" borderId="0" xfId="0" applyFont="1"/>
    <xf numFmtId="165" fontId="0" fillId="0" borderId="0" xfId="28" applyNumberFormat="1" applyFont="1"/>
    <xf numFmtId="9" fontId="0" fillId="0" borderId="0" xfId="58" applyFont="1"/>
    <xf numFmtId="10" fontId="0" fillId="0" borderId="0" xfId="58" applyNumberFormat="1" applyFont="1"/>
    <xf numFmtId="165" fontId="6" fillId="0" borderId="25" xfId="28" applyNumberFormat="1" applyFont="1" applyBorder="1"/>
    <xf numFmtId="10" fontId="3" fillId="30" borderId="0" xfId="58" applyNumberFormat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43" fontId="2" fillId="0" borderId="13" xfId="28" quotePrefix="1" applyFont="1" applyFill="1" applyBorder="1" applyAlignment="1">
      <alignment horizontal="right"/>
    </xf>
    <xf numFmtId="0" fontId="0" fillId="0" borderId="0" xfId="0" quotePrefix="1"/>
    <xf numFmtId="0" fontId="1" fillId="0" borderId="0" xfId="0" quotePrefix="1" applyFont="1"/>
    <xf numFmtId="165" fontId="2" fillId="0" borderId="15" xfId="28" applyNumberFormat="1" applyFont="1" applyBorder="1"/>
    <xf numFmtId="165" fontId="3" fillId="27" borderId="36" xfId="28" applyNumberFormat="1" applyFont="1" applyFill="1" applyBorder="1" applyAlignment="1">
      <alignment horizontal="center" vertical="center" wrapText="1"/>
    </xf>
    <xf numFmtId="1" fontId="3" fillId="27" borderId="37" xfId="0" applyNumberFormat="1" applyFont="1" applyFill="1" applyBorder="1" applyAlignment="1">
      <alignment horizontal="center" wrapText="1"/>
    </xf>
    <xf numFmtId="9" fontId="4" fillId="27" borderId="16" xfId="58" applyFont="1" applyFill="1" applyBorder="1" applyAlignment="1">
      <alignment horizontal="center" wrapText="1"/>
    </xf>
    <xf numFmtId="0" fontId="3" fillId="24" borderId="38" xfId="0" applyFont="1" applyFill="1" applyBorder="1" applyAlignment="1">
      <alignment horizontal="center"/>
    </xf>
    <xf numFmtId="165" fontId="3" fillId="24" borderId="38" xfId="28" applyNumberFormat="1" applyFont="1" applyFill="1" applyBorder="1" applyAlignment="1">
      <alignment horizontal="center"/>
    </xf>
    <xf numFmtId="9" fontId="3" fillId="28" borderId="38" xfId="58" applyFont="1" applyFill="1" applyBorder="1" applyAlignment="1">
      <alignment horizontal="center"/>
    </xf>
    <xf numFmtId="165" fontId="2" fillId="0" borderId="39" xfId="28" applyNumberFormat="1" applyFont="1" applyBorder="1"/>
    <xf numFmtId="165" fontId="2" fillId="0" borderId="40" xfId="28" applyNumberFormat="1" applyFont="1" applyBorder="1"/>
    <xf numFmtId="165" fontId="2" fillId="0" borderId="34" xfId="28" applyNumberFormat="1" applyFont="1" applyBorder="1"/>
    <xf numFmtId="165" fontId="2" fillId="0" borderId="35" xfId="28" applyNumberFormat="1" applyFont="1" applyBorder="1"/>
    <xf numFmtId="165" fontId="3" fillId="0" borderId="41" xfId="28" applyNumberFormat="1" applyFont="1" applyBorder="1"/>
    <xf numFmtId="165" fontId="3" fillId="0" borderId="42" xfId="28" applyNumberFormat="1" applyFont="1" applyBorder="1"/>
    <xf numFmtId="165" fontId="3" fillId="0" borderId="0" xfId="28" applyNumberFormat="1" applyFont="1" applyBorder="1"/>
    <xf numFmtId="0" fontId="3" fillId="0" borderId="0" xfId="0" applyFont="1"/>
    <xf numFmtId="165" fontId="3" fillId="0" borderId="43" xfId="28" applyNumberFormat="1" applyFont="1" applyBorder="1"/>
    <xf numFmtId="165" fontId="3" fillId="0" borderId="25" xfId="28" applyNumberFormat="1" applyFont="1" applyBorder="1"/>
    <xf numFmtId="165" fontId="3" fillId="0" borderId="44" xfId="28" applyNumberFormat="1" applyFont="1" applyBorder="1"/>
    <xf numFmtId="165" fontId="3" fillId="27" borderId="41" xfId="28" applyNumberFormat="1" applyFont="1" applyFill="1" applyBorder="1" applyAlignment="1">
      <alignment horizontal="center" vertical="center" wrapText="1"/>
    </xf>
    <xf numFmtId="9" fontId="4" fillId="27" borderId="45" xfId="58" applyFont="1" applyFill="1" applyBorder="1" applyAlignment="1">
      <alignment horizontal="center" wrapText="1"/>
    </xf>
    <xf numFmtId="165" fontId="2" fillId="0" borderId="42" xfId="28" applyNumberFormat="1" applyFont="1" applyFill="1" applyBorder="1" applyAlignment="1">
      <alignment horizontal="right"/>
    </xf>
    <xf numFmtId="165" fontId="3" fillId="0" borderId="42" xfId="28" applyNumberFormat="1" applyFont="1" applyFill="1" applyBorder="1" applyAlignment="1">
      <alignment horizontal="center"/>
    </xf>
    <xf numFmtId="165" fontId="3" fillId="0" borderId="45" xfId="28" applyNumberFormat="1" applyFont="1" applyFill="1" applyBorder="1" applyAlignment="1">
      <alignment horizontal="right"/>
    </xf>
    <xf numFmtId="165" fontId="3" fillId="0" borderId="45" xfId="28" applyNumberFormat="1" applyFont="1" applyBorder="1"/>
    <xf numFmtId="165" fontId="3" fillId="0" borderId="40" xfId="28" applyNumberFormat="1" applyFont="1" applyBorder="1"/>
    <xf numFmtId="165" fontId="3" fillId="0" borderId="39" xfId="28" applyNumberFormat="1" applyFont="1" applyBorder="1"/>
    <xf numFmtId="165" fontId="3" fillId="0" borderId="0" xfId="28" applyNumberFormat="1" applyFont="1" applyFill="1" applyAlignment="1">
      <alignment horizontal="right"/>
    </xf>
    <xf numFmtId="1" fontId="3" fillId="27" borderId="42" xfId="0" quotePrefix="1" applyNumberFormat="1" applyFont="1" applyFill="1" applyBorder="1" applyAlignment="1">
      <alignment horizontal="center" wrapText="1"/>
    </xf>
    <xf numFmtId="1" fontId="3" fillId="27" borderId="17" xfId="0" quotePrefix="1" applyNumberFormat="1" applyFont="1" applyFill="1" applyBorder="1" applyAlignment="1">
      <alignment horizontal="center" wrapText="1"/>
    </xf>
    <xf numFmtId="165" fontId="3" fillId="0" borderId="0" xfId="28" quotePrefix="1" applyNumberFormat="1" applyFont="1"/>
    <xf numFmtId="9" fontId="31" fillId="29" borderId="0" xfId="58" applyFont="1" applyFill="1"/>
    <xf numFmtId="165" fontId="31" fillId="29" borderId="0" xfId="28" applyNumberFormat="1" applyFont="1" applyFill="1"/>
    <xf numFmtId="0" fontId="0" fillId="29" borderId="0" xfId="0" applyFill="1"/>
    <xf numFmtId="166" fontId="31" fillId="29" borderId="0" xfId="36" applyNumberFormat="1" applyFont="1" applyFill="1"/>
    <xf numFmtId="166" fontId="31" fillId="29" borderId="25" xfId="36" applyNumberFormat="1" applyFont="1" applyFill="1" applyBorder="1"/>
    <xf numFmtId="0" fontId="6" fillId="29" borderId="15" xfId="0" applyFont="1" applyFill="1" applyBorder="1" applyAlignment="1">
      <alignment horizontal="center"/>
    </xf>
    <xf numFmtId="0" fontId="0" fillId="0" borderId="0" xfId="0" applyFill="1"/>
    <xf numFmtId="0" fontId="0" fillId="0" borderId="0" xfId="0" quotePrefix="1" applyFill="1"/>
    <xf numFmtId="0" fontId="1" fillId="0" borderId="0" xfId="0" quotePrefix="1" applyFont="1" applyFill="1"/>
    <xf numFmtId="165" fontId="1" fillId="29" borderId="0" xfId="28" applyNumberFormat="1" applyFont="1" applyFill="1"/>
    <xf numFmtId="165" fontId="31" fillId="29" borderId="0" xfId="28" applyNumberFormat="1" applyFont="1" applyFill="1" applyAlignment="1">
      <alignment horizontal="left"/>
    </xf>
    <xf numFmtId="165" fontId="1" fillId="0" borderId="0" xfId="28" quotePrefix="1" applyNumberFormat="1" applyFont="1" applyFill="1"/>
    <xf numFmtId="43" fontId="1" fillId="0" borderId="0" xfId="28" quotePrefix="1" applyFont="1" applyFill="1"/>
    <xf numFmtId="0" fontId="6" fillId="29" borderId="0" xfId="0" applyFont="1" applyFill="1"/>
    <xf numFmtId="9" fontId="3" fillId="0" borderId="0" xfId="58" applyNumberFormat="1" applyFont="1" applyFill="1"/>
    <xf numFmtId="0" fontId="6" fillId="0" borderId="0" xfId="0" applyFont="1" applyAlignment="1">
      <alignment horizontal="right"/>
    </xf>
    <xf numFmtId="9" fontId="3" fillId="0" borderId="0" xfId="28" applyNumberFormat="1" applyFont="1" applyFill="1" applyAlignment="1">
      <alignment horizontal="right"/>
    </xf>
    <xf numFmtId="43" fontId="2" fillId="0" borderId="0" xfId="28" applyFont="1" applyFill="1"/>
    <xf numFmtId="0" fontId="1" fillId="0" borderId="0" xfId="0" applyFont="1" applyFill="1"/>
    <xf numFmtId="165" fontId="31" fillId="30" borderId="0" xfId="28" applyNumberFormat="1" applyFont="1" applyFill="1"/>
    <xf numFmtId="0" fontId="30" fillId="0" borderId="0" xfId="0" applyFont="1"/>
    <xf numFmtId="0" fontId="26" fillId="31" borderId="0" xfId="0" applyFont="1" applyFill="1" applyBorder="1" applyAlignment="1">
      <alignment horizontal="left" wrapText="1"/>
    </xf>
    <xf numFmtId="0" fontId="27" fillId="31" borderId="0" xfId="0" applyFont="1" applyFill="1" applyBorder="1" applyAlignment="1">
      <alignment horizontal="left" wrapText="1"/>
    </xf>
    <xf numFmtId="165" fontId="3" fillId="0" borderId="41" xfId="28" applyNumberFormat="1" applyFont="1" applyBorder="1" applyAlignment="1">
      <alignment horizontal="center" wrapText="1"/>
    </xf>
    <xf numFmtId="165" fontId="3" fillId="0" borderId="45" xfId="28" applyNumberFormat="1" applyFont="1" applyBorder="1" applyAlignment="1">
      <alignment horizontal="center" wrapText="1"/>
    </xf>
    <xf numFmtId="10" fontId="3" fillId="0" borderId="0" xfId="58" applyNumberFormat="1" applyFont="1" applyBorder="1" applyAlignment="1">
      <alignment horizontal="center" wrapText="1"/>
    </xf>
    <xf numFmtId="9" fontId="3" fillId="24" borderId="46" xfId="58" applyFont="1" applyFill="1" applyBorder="1" applyAlignment="1">
      <alignment horizontal="center" vertical="center"/>
    </xf>
    <xf numFmtId="9" fontId="3" fillId="24" borderId="21" xfId="58" applyFont="1" applyFill="1" applyBorder="1" applyAlignment="1">
      <alignment horizontal="center" vertical="center"/>
    </xf>
    <xf numFmtId="9" fontId="3" fillId="24" borderId="31" xfId="58" applyFont="1" applyFill="1" applyBorder="1" applyAlignment="1">
      <alignment horizontal="center" vertical="center"/>
    </xf>
    <xf numFmtId="9" fontId="3" fillId="24" borderId="22" xfId="58" applyFont="1" applyFill="1" applyBorder="1" applyAlignment="1">
      <alignment horizontal="center" vertical="center"/>
    </xf>
    <xf numFmtId="0" fontId="6" fillId="29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6" fillId="29" borderId="32" xfId="0" applyFont="1" applyFill="1" applyBorder="1" applyAlignment="1">
      <alignment horizontal="left"/>
    </xf>
    <xf numFmtId="0" fontId="26" fillId="29" borderId="18" xfId="0" applyFont="1" applyFill="1" applyBorder="1" applyAlignment="1">
      <alignment horizontal="left"/>
    </xf>
    <xf numFmtId="0" fontId="26" fillId="29" borderId="33" xfId="0" applyFont="1" applyFill="1" applyBorder="1" applyAlignment="1">
      <alignment horizontal="left"/>
    </xf>
    <xf numFmtId="0" fontId="26" fillId="29" borderId="34" xfId="0" applyFont="1" applyFill="1" applyBorder="1" applyAlignment="1">
      <alignment horizontal="left"/>
    </xf>
    <xf numFmtId="0" fontId="26" fillId="29" borderId="15" xfId="0" applyFont="1" applyFill="1" applyBorder="1" applyAlignment="1">
      <alignment horizontal="left"/>
    </xf>
    <xf numFmtId="0" fontId="26" fillId="29" borderId="35" xfId="0" applyFont="1" applyFill="1" applyBorder="1" applyAlignment="1">
      <alignment horizontal="left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5" xfId="32"/>
    <cellStyle name="Comma 6" xfId="33"/>
    <cellStyle name="Comma 7" xfId="34"/>
    <cellStyle name="Comma 8" xfId="35"/>
    <cellStyle name="Currency" xfId="36" builtinId="4"/>
    <cellStyle name="Currency 2" xfId="37"/>
    <cellStyle name="Currency 3" xfId="38"/>
    <cellStyle name="Currency 4" xfId="39"/>
    <cellStyle name="Currency 5" xfId="40"/>
    <cellStyle name="Explanatory Text" xfId="41" builtinId="53" customBuiltin="1"/>
    <cellStyle name="Good" xfId="42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47" builtinId="20" customBuiltin="1"/>
    <cellStyle name="Linked Cell" xfId="48" builtinId="24" customBuiltin="1"/>
    <cellStyle name="Neutral" xfId="49" builtinId="28" customBuiltin="1"/>
    <cellStyle name="Normal" xfId="0" builtinId="0"/>
    <cellStyle name="Normal 2" xfId="50"/>
    <cellStyle name="Normal 3" xfId="51"/>
    <cellStyle name="Normal 4" xfId="52"/>
    <cellStyle name="Normal 5" xfId="53"/>
    <cellStyle name="Normal 6" xfId="54"/>
    <cellStyle name="Normal 7" xfId="55"/>
    <cellStyle name="Note" xfId="56" builtinId="10" customBuiltin="1"/>
    <cellStyle name="Output" xfId="57" builtinId="21" customBuiltin="1"/>
    <cellStyle name="Percent" xfId="58" builtinId="5"/>
    <cellStyle name="Percent 2" xfId="59"/>
    <cellStyle name="Percent 3" xfId="60"/>
    <cellStyle name="Percent 4" xfId="61"/>
    <cellStyle name="Percent 5" xfId="62"/>
    <cellStyle name="Title" xfId="63" builtinId="15" customBuiltin="1"/>
    <cellStyle name="Total" xfId="64" builtinId="25" customBuiltin="1"/>
    <cellStyle name="Warning Text" xfId="6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oneillel/Local%20Settings/Temporary%20Internet%20Files/OLK9E/Surgery%20Finance/BUDGET.2009/2007%20Year-end%20Projections/FY08%20Projections_5%20months%20_SURG_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SURG"/>
      <sheetName val="UROL"/>
      <sheetName val="TRA"/>
      <sheetName val="OOR"/>
      <sheetName val="FAC comp"/>
      <sheetName val="Malpr SURG"/>
      <sheetName val="Malpr UROL"/>
      <sheetName val="Supplies"/>
      <sheetName val="Patient revenue"/>
      <sheetName val="I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"/>
  <sheetViews>
    <sheetView topLeftCell="G1" workbookViewId="0">
      <selection activeCell="H14" sqref="H14"/>
    </sheetView>
  </sheetViews>
  <sheetFormatPr baseColWidth="10" defaultColWidth="9.1640625" defaultRowHeight="13" x14ac:dyDescent="0.15"/>
  <cols>
    <col min="1" max="1" width="4.5" style="7" hidden="1" customWidth="1"/>
    <col min="2" max="2" width="5.5" style="7" hidden="1" customWidth="1"/>
    <col min="3" max="3" width="4.5" style="7" hidden="1" customWidth="1"/>
    <col min="4" max="4" width="14.33203125" style="7" hidden="1" customWidth="1"/>
    <col min="5" max="5" width="7.33203125" style="1" hidden="1" customWidth="1"/>
    <col min="6" max="6" width="11.5" style="8" hidden="1" customWidth="1"/>
    <col min="7" max="7" width="1.5" style="1" customWidth="1"/>
    <col min="8" max="8" width="15.33203125" style="64" customWidth="1"/>
    <col min="9" max="9" width="19" style="1" bestFit="1" customWidth="1"/>
    <col min="10" max="10" width="15.5" style="50" customWidth="1"/>
    <col min="11" max="13" width="12.6640625" style="50" customWidth="1"/>
    <col min="14" max="14" width="14.5" style="64" hidden="1" customWidth="1"/>
    <col min="15" max="15" width="7.5" hidden="1" customWidth="1"/>
    <col min="16" max="16" width="15.33203125" style="64" hidden="1" customWidth="1"/>
    <col min="17" max="18" width="14" style="1" hidden="1" customWidth="1"/>
    <col min="19" max="21" width="12.6640625" style="1" hidden="1" customWidth="1"/>
    <col min="22" max="22" width="13.6640625" style="1" hidden="1" customWidth="1"/>
    <col min="23" max="23" width="8.1640625" style="1" hidden="1" customWidth="1"/>
    <col min="24" max="24" width="15.33203125" style="64" hidden="1" customWidth="1"/>
    <col min="25" max="29" width="12.6640625" style="1" hidden="1" customWidth="1"/>
    <col min="30" max="30" width="13.83203125" style="1" hidden="1" customWidth="1"/>
    <col min="31" max="31" width="8.5" style="1" hidden="1" customWidth="1"/>
    <col min="32" max="32" width="15.33203125" style="64" hidden="1" customWidth="1"/>
    <col min="33" max="37" width="12.6640625" style="1" hidden="1" customWidth="1"/>
    <col min="38" max="38" width="13.83203125" style="1" hidden="1" customWidth="1"/>
    <col min="39" max="39" width="9" style="1" hidden="1" customWidth="1"/>
    <col min="40" max="40" width="10.5" style="123" bestFit="1" customWidth="1"/>
    <col min="41" max="16384" width="9.1640625" style="1"/>
  </cols>
  <sheetData>
    <row r="1" spans="1:40" ht="22.5" customHeight="1" thickBot="1" x14ac:dyDescent="0.3">
      <c r="A1" s="91" t="s">
        <v>56</v>
      </c>
      <c r="B1" s="92"/>
      <c r="C1" s="92"/>
      <c r="D1" s="92"/>
      <c r="E1" s="93"/>
      <c r="F1" s="165" t="s">
        <v>2</v>
      </c>
      <c r="H1" s="128" t="str">
        <f>Assumptions!A4</f>
        <v>Name: XXX</v>
      </c>
      <c r="I1" s="166" t="s">
        <v>3</v>
      </c>
      <c r="J1" s="167"/>
      <c r="K1" s="167"/>
      <c r="L1" s="167"/>
      <c r="M1" s="168"/>
      <c r="N1" s="111" t="str">
        <f>+H1</f>
        <v>Name: XXX</v>
      </c>
      <c r="P1" s="71" t="s">
        <v>67</v>
      </c>
      <c r="Q1" s="167" t="s">
        <v>3</v>
      </c>
      <c r="R1" s="167"/>
      <c r="S1" s="167"/>
      <c r="T1" s="167"/>
      <c r="U1" s="169"/>
      <c r="V1" s="71" t="s">
        <v>67</v>
      </c>
      <c r="W1"/>
      <c r="X1" s="71" t="s">
        <v>68</v>
      </c>
      <c r="Y1" s="167" t="s">
        <v>3</v>
      </c>
      <c r="Z1" s="167"/>
      <c r="AA1" s="167"/>
      <c r="AB1" s="167"/>
      <c r="AC1" s="169"/>
      <c r="AD1" s="71" t="str">
        <f>+X1</f>
        <v>FY 2016</v>
      </c>
      <c r="AE1"/>
      <c r="AF1" s="71" t="s">
        <v>69</v>
      </c>
      <c r="AG1" s="167" t="s">
        <v>3</v>
      </c>
      <c r="AH1" s="167"/>
      <c r="AI1" s="167"/>
      <c r="AJ1" s="167"/>
      <c r="AK1" s="169"/>
      <c r="AL1" s="71" t="str">
        <f>+AF1</f>
        <v>FY 2017</v>
      </c>
      <c r="AM1"/>
      <c r="AN1" s="121"/>
    </row>
    <row r="2" spans="1:40" ht="19.5" customHeight="1" x14ac:dyDescent="0.2">
      <c r="A2" s="94" t="s">
        <v>57</v>
      </c>
      <c r="B2" s="95"/>
      <c r="C2" s="95"/>
      <c r="D2" s="95"/>
      <c r="E2" s="96"/>
      <c r="F2" s="165"/>
      <c r="H2" s="137" t="s">
        <v>1</v>
      </c>
      <c r="I2" s="114" t="s">
        <v>5</v>
      </c>
      <c r="J2" s="115" t="s">
        <v>102</v>
      </c>
      <c r="K2" s="115" t="s">
        <v>7</v>
      </c>
      <c r="L2" s="115" t="s">
        <v>55</v>
      </c>
      <c r="M2" s="115" t="s">
        <v>8</v>
      </c>
      <c r="N2" s="112" t="s">
        <v>4</v>
      </c>
      <c r="P2" s="72" t="s">
        <v>4</v>
      </c>
      <c r="Q2" s="3" t="s">
        <v>5</v>
      </c>
      <c r="R2" s="4" t="s">
        <v>6</v>
      </c>
      <c r="S2" s="4" t="s">
        <v>7</v>
      </c>
      <c r="T2" s="4" t="s">
        <v>55</v>
      </c>
      <c r="U2" s="5" t="s">
        <v>8</v>
      </c>
      <c r="V2" s="72" t="s">
        <v>4</v>
      </c>
      <c r="W2"/>
      <c r="X2" s="72" t="s">
        <v>4</v>
      </c>
      <c r="Y2" s="3" t="s">
        <v>5</v>
      </c>
      <c r="Z2" s="4" t="s">
        <v>6</v>
      </c>
      <c r="AA2" s="4" t="s">
        <v>7</v>
      </c>
      <c r="AB2" s="4" t="s">
        <v>55</v>
      </c>
      <c r="AC2" s="5" t="s">
        <v>8</v>
      </c>
      <c r="AD2" s="72" t="s">
        <v>4</v>
      </c>
      <c r="AE2"/>
      <c r="AF2" s="72" t="s">
        <v>4</v>
      </c>
      <c r="AG2" s="3" t="s">
        <v>5</v>
      </c>
      <c r="AH2" s="4" t="s">
        <v>6</v>
      </c>
      <c r="AI2" s="4" t="s">
        <v>7</v>
      </c>
      <c r="AJ2" s="4" t="s">
        <v>55</v>
      </c>
      <c r="AK2" s="5" t="s">
        <v>8</v>
      </c>
      <c r="AL2" s="72" t="s">
        <v>4</v>
      </c>
      <c r="AM2"/>
      <c r="AN2" s="163" t="s">
        <v>78</v>
      </c>
    </row>
    <row r="3" spans="1:40" ht="20.25" customHeight="1" x14ac:dyDescent="0.2">
      <c r="A3" s="161"/>
      <c r="B3" s="161"/>
      <c r="C3" s="161"/>
      <c r="D3" s="161"/>
      <c r="E3" s="162"/>
      <c r="F3" s="165"/>
      <c r="H3" s="129">
        <f>+I3+J3+K3+L3+M3</f>
        <v>0</v>
      </c>
      <c r="I3" s="116">
        <f>+'4-yr P&amp;L Projections'!I3</f>
        <v>0</v>
      </c>
      <c r="J3" s="89">
        <f>+'4-yr P&amp;L Projections'!J3</f>
        <v>0</v>
      </c>
      <c r="K3" s="89">
        <f>+'4-yr P&amp;L Projections'!K3</f>
        <v>0</v>
      </c>
      <c r="L3" s="89">
        <f>+'4-yr P&amp;L Projections'!L3</f>
        <v>0</v>
      </c>
      <c r="M3" s="89">
        <f>+'4-yr P&amp;L Projections'!M3</f>
        <v>0</v>
      </c>
      <c r="N3" s="113">
        <f>+M3+L3+K3+J3+I3</f>
        <v>0</v>
      </c>
      <c r="O3" s="6"/>
      <c r="P3" s="73">
        <f>+Q3+R3+S3+T3+U3</f>
        <v>0</v>
      </c>
      <c r="Q3" s="89">
        <f>+I3</f>
        <v>0</v>
      </c>
      <c r="R3" s="89">
        <f>+J3</f>
        <v>0</v>
      </c>
      <c r="S3" s="89">
        <f>+K3</f>
        <v>0</v>
      </c>
      <c r="T3" s="89">
        <f>+L3</f>
        <v>0</v>
      </c>
      <c r="U3" s="89">
        <f>+M3</f>
        <v>0</v>
      </c>
      <c r="V3" s="73">
        <f>+U3+T3+S3+R3+Q3</f>
        <v>0</v>
      </c>
      <c r="W3" s="6"/>
      <c r="X3" s="73">
        <f>+Y3+Z3+AA3+AB3+AC3</f>
        <v>0</v>
      </c>
      <c r="Y3" s="89">
        <f>+Q3</f>
        <v>0</v>
      </c>
      <c r="Z3" s="89">
        <f>+R3</f>
        <v>0</v>
      </c>
      <c r="AA3" s="89">
        <f>+S3</f>
        <v>0</v>
      </c>
      <c r="AB3" s="89">
        <f>+T3</f>
        <v>0</v>
      </c>
      <c r="AC3" s="89">
        <f>+U3</f>
        <v>0</v>
      </c>
      <c r="AD3" s="73">
        <f>+AC3+AB3+AA3+Z3+Y3</f>
        <v>0</v>
      </c>
      <c r="AE3" s="6"/>
      <c r="AF3" s="73">
        <f>+AG3+AH3+AI3+AJ3+AK3</f>
        <v>0</v>
      </c>
      <c r="AG3" s="89">
        <f>+Y3</f>
        <v>0</v>
      </c>
      <c r="AH3" s="89">
        <f>+Z3</f>
        <v>0</v>
      </c>
      <c r="AI3" s="89">
        <f>+AA3</f>
        <v>0</v>
      </c>
      <c r="AJ3" s="89">
        <f>+AB3</f>
        <v>0</v>
      </c>
      <c r="AK3" s="89">
        <f>+AC3</f>
        <v>0</v>
      </c>
      <c r="AL3" s="73">
        <f>+AK3+AJ3+AI3+AH3+AG3</f>
        <v>0</v>
      </c>
      <c r="AM3" s="6"/>
      <c r="AN3" s="164"/>
    </row>
    <row r="4" spans="1:40" ht="15.5" customHeight="1" x14ac:dyDescent="0.15">
      <c r="H4" s="131" t="s">
        <v>69</v>
      </c>
      <c r="I4" s="118">
        <f>+'4-yr P&amp;L Projections'!I52</f>
        <v>0</v>
      </c>
      <c r="J4" s="11">
        <f>+'4-yr P&amp;L Projections'!J52</f>
        <v>0</v>
      </c>
      <c r="K4" s="11">
        <f>+'4-yr P&amp;L Projections'!K52</f>
        <v>0</v>
      </c>
      <c r="L4" s="11">
        <f>+'4-yr P&amp;L Projections'!L52</f>
        <v>0</v>
      </c>
      <c r="M4" s="117">
        <f>+'4-yr P&amp;L Projections'!M52</f>
        <v>0</v>
      </c>
      <c r="AN4" s="122">
        <f>+M4+L4+K4+J4+I4</f>
        <v>0</v>
      </c>
    </row>
    <row r="5" spans="1:40" ht="15.5" customHeight="1" x14ac:dyDescent="0.15">
      <c r="H5" s="130"/>
      <c r="I5" s="118"/>
      <c r="J5" s="11"/>
      <c r="K5" s="11"/>
      <c r="L5" s="11"/>
      <c r="M5" s="117"/>
      <c r="AN5" s="122"/>
    </row>
    <row r="6" spans="1:40" ht="15.5" customHeight="1" x14ac:dyDescent="0.15">
      <c r="H6" s="131" t="s">
        <v>110</v>
      </c>
      <c r="I6" s="118">
        <f>+'4-yr P&amp;L Projections'!Q52</f>
        <v>0</v>
      </c>
      <c r="J6" s="11">
        <f>+'4-yr P&amp;L Projections'!R52</f>
        <v>0</v>
      </c>
      <c r="K6" s="11">
        <f>+'4-yr P&amp;L Projections'!S52</f>
        <v>0</v>
      </c>
      <c r="L6" s="11">
        <f>+'4-yr P&amp;L Projections'!T52</f>
        <v>0</v>
      </c>
      <c r="M6" s="117">
        <f>+'4-yr P&amp;L Projections'!U52</f>
        <v>0</v>
      </c>
      <c r="AN6" s="122">
        <f>+M6+L6+K6+J6+I6</f>
        <v>0</v>
      </c>
    </row>
    <row r="7" spans="1:40" ht="15.5" customHeight="1" x14ac:dyDescent="0.15">
      <c r="H7" s="130"/>
      <c r="I7" s="118"/>
      <c r="J7" s="11"/>
      <c r="K7" s="11"/>
      <c r="L7" s="11"/>
      <c r="M7" s="117"/>
      <c r="AN7" s="122"/>
    </row>
    <row r="8" spans="1:40" ht="15.5" customHeight="1" x14ac:dyDescent="0.15">
      <c r="H8" s="131" t="s">
        <v>112</v>
      </c>
      <c r="I8" s="119">
        <f>+'4-yr P&amp;L Projections'!Y52</f>
        <v>0</v>
      </c>
      <c r="J8" s="110">
        <f>+'4-yr P&amp;L Projections'!Z52</f>
        <v>0</v>
      </c>
      <c r="K8" s="110">
        <f>+'4-yr P&amp;L Projections'!AA52</f>
        <v>0</v>
      </c>
      <c r="L8" s="110">
        <f>+'4-yr P&amp;L Projections'!AB52</f>
        <v>0</v>
      </c>
      <c r="M8" s="120">
        <f>+'4-yr P&amp;L Projections'!AC52</f>
        <v>0</v>
      </c>
      <c r="AN8" s="133">
        <f>+M8+L8+K8+J8+I8</f>
        <v>0</v>
      </c>
    </row>
    <row r="9" spans="1:40" ht="15.5" customHeight="1" x14ac:dyDescent="0.15">
      <c r="H9" s="131"/>
      <c r="I9" s="118"/>
      <c r="J9" s="11"/>
      <c r="K9" s="11"/>
      <c r="L9" s="11"/>
      <c r="M9" s="117"/>
      <c r="AN9" s="122"/>
    </row>
    <row r="10" spans="1:40" s="124" customFormat="1" ht="15.5" customHeight="1" x14ac:dyDescent="0.15">
      <c r="A10" s="10"/>
      <c r="B10" s="10"/>
      <c r="C10" s="10"/>
      <c r="D10" s="10"/>
      <c r="F10" s="8"/>
      <c r="H10" s="131" t="s">
        <v>79</v>
      </c>
      <c r="I10" s="134">
        <f>+I8+I6+I4</f>
        <v>0</v>
      </c>
      <c r="J10" s="123">
        <f>+J8+J6+J4</f>
        <v>0</v>
      </c>
      <c r="K10" s="123">
        <f>+K8+K6+K4</f>
        <v>0</v>
      </c>
      <c r="L10" s="123">
        <f>+L8+L6+L4</f>
        <v>0</v>
      </c>
      <c r="M10" s="135"/>
      <c r="N10" s="136"/>
      <c r="O10" s="99"/>
      <c r="P10" s="136"/>
      <c r="X10" s="136"/>
      <c r="AF10" s="136"/>
      <c r="AN10" s="122">
        <f>+AN8+AN6+AN4</f>
        <v>0</v>
      </c>
    </row>
    <row r="11" spans="1:40" ht="15.5" customHeight="1" x14ac:dyDescent="0.15">
      <c r="H11" s="130"/>
      <c r="I11" s="118"/>
      <c r="J11" s="11"/>
      <c r="K11" s="11"/>
      <c r="L11" s="11"/>
      <c r="M11" s="117"/>
      <c r="AN11" s="122"/>
    </row>
    <row r="12" spans="1:40" ht="15.5" customHeight="1" x14ac:dyDescent="0.15">
      <c r="H12" s="131" t="s">
        <v>113</v>
      </c>
      <c r="I12" s="119">
        <f>+'4-yr P&amp;L Projections'!AG52</f>
        <v>0</v>
      </c>
      <c r="J12" s="110">
        <f>+'4-yr P&amp;L Projections'!AH52</f>
        <v>0</v>
      </c>
      <c r="K12" s="110">
        <f>+'4-yr P&amp;L Projections'!AI52</f>
        <v>0</v>
      </c>
      <c r="L12" s="110">
        <f>+'4-yr P&amp;L Projections'!AJ52</f>
        <v>0</v>
      </c>
      <c r="M12" s="120">
        <f>+'4-yr P&amp;L Projections'!AK52</f>
        <v>0</v>
      </c>
      <c r="AN12" s="122">
        <f>+M12+L12+K12+J12+I12</f>
        <v>0</v>
      </c>
    </row>
    <row r="13" spans="1:40" s="124" customFormat="1" ht="15.5" customHeight="1" thickBot="1" x14ac:dyDescent="0.2">
      <c r="A13" s="10"/>
      <c r="B13" s="10"/>
      <c r="C13" s="10"/>
      <c r="D13" s="10"/>
      <c r="F13" s="8"/>
      <c r="H13" s="132"/>
      <c r="I13" s="125">
        <f>+I12+I10</f>
        <v>0</v>
      </c>
      <c r="J13" s="126">
        <f>+J12+J10</f>
        <v>0</v>
      </c>
      <c r="K13" s="126">
        <f>+K12+K10</f>
        <v>0</v>
      </c>
      <c r="L13" s="126">
        <f>+L12+L10</f>
        <v>0</v>
      </c>
      <c r="M13" s="126">
        <f t="shared" ref="M13:AM13" si="0">SUM(M4:M12)</f>
        <v>0</v>
      </c>
      <c r="N13" s="126">
        <f t="shared" si="0"/>
        <v>0</v>
      </c>
      <c r="O13" s="126">
        <f t="shared" si="0"/>
        <v>0</v>
      </c>
      <c r="P13" s="126">
        <f t="shared" si="0"/>
        <v>0</v>
      </c>
      <c r="Q13" s="126">
        <f t="shared" si="0"/>
        <v>0</v>
      </c>
      <c r="R13" s="126">
        <f t="shared" si="0"/>
        <v>0</v>
      </c>
      <c r="S13" s="126">
        <f t="shared" si="0"/>
        <v>0</v>
      </c>
      <c r="T13" s="126">
        <f t="shared" si="0"/>
        <v>0</v>
      </c>
      <c r="U13" s="126">
        <f t="shared" si="0"/>
        <v>0</v>
      </c>
      <c r="V13" s="126">
        <f t="shared" si="0"/>
        <v>0</v>
      </c>
      <c r="W13" s="126">
        <f t="shared" si="0"/>
        <v>0</v>
      </c>
      <c r="X13" s="126">
        <f t="shared" si="0"/>
        <v>0</v>
      </c>
      <c r="Y13" s="126">
        <f t="shared" si="0"/>
        <v>0</v>
      </c>
      <c r="Z13" s="126">
        <f t="shared" si="0"/>
        <v>0</v>
      </c>
      <c r="AA13" s="126">
        <f t="shared" si="0"/>
        <v>0</v>
      </c>
      <c r="AB13" s="126">
        <f t="shared" si="0"/>
        <v>0</v>
      </c>
      <c r="AC13" s="126">
        <f t="shared" si="0"/>
        <v>0</v>
      </c>
      <c r="AD13" s="126">
        <f t="shared" si="0"/>
        <v>0</v>
      </c>
      <c r="AE13" s="126">
        <f t="shared" si="0"/>
        <v>0</v>
      </c>
      <c r="AF13" s="126">
        <f t="shared" si="0"/>
        <v>0</v>
      </c>
      <c r="AG13" s="126">
        <f t="shared" si="0"/>
        <v>0</v>
      </c>
      <c r="AH13" s="126">
        <f t="shared" si="0"/>
        <v>0</v>
      </c>
      <c r="AI13" s="126">
        <f t="shared" si="0"/>
        <v>0</v>
      </c>
      <c r="AJ13" s="126">
        <f t="shared" si="0"/>
        <v>0</v>
      </c>
      <c r="AK13" s="126">
        <f t="shared" si="0"/>
        <v>0</v>
      </c>
      <c r="AL13" s="126">
        <f t="shared" si="0"/>
        <v>0</v>
      </c>
      <c r="AM13" s="126">
        <f t="shared" si="0"/>
        <v>0</v>
      </c>
      <c r="AN13" s="127">
        <f>+AN12+AN10</f>
        <v>0</v>
      </c>
    </row>
    <row r="14" spans="1:40" ht="20.25" customHeight="1" thickTop="1" x14ac:dyDescent="0.15">
      <c r="I14" s="50"/>
    </row>
    <row r="15" spans="1:40" ht="20.25" customHeight="1" x14ac:dyDescent="0.15">
      <c r="I15" s="50"/>
    </row>
  </sheetData>
  <mergeCells count="7">
    <mergeCell ref="A3:E3"/>
    <mergeCell ref="AN2:AN3"/>
    <mergeCell ref="F1:F3"/>
    <mergeCell ref="I1:M1"/>
    <mergeCell ref="Q1:U1"/>
    <mergeCell ref="Y1:AC1"/>
    <mergeCell ref="AG1:AK1"/>
  </mergeCells>
  <pageMargins left="0.7" right="0.7" top="0.99" bottom="0.75" header="0.3" footer="0.3"/>
  <pageSetup orientation="landscape"/>
  <headerFooter>
    <oddHeader xml:space="preserve">&amp;C&amp;"Arial,Bold"&amp;12Neurology
FY 2014
&amp;"Arial,Regular"&amp;10
</oddHead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/>
  </sheetViews>
  <sheetFormatPr baseColWidth="10" defaultRowHeight="13" x14ac:dyDescent="0.15"/>
  <cols>
    <col min="1" max="1" width="23.5" style="99" customWidth="1"/>
    <col min="2" max="2" width="10.33203125" bestFit="1" customWidth="1"/>
    <col min="3" max="3" width="12.33203125" bestFit="1" customWidth="1"/>
    <col min="4" max="4" width="10.5" bestFit="1" customWidth="1"/>
    <col min="5" max="5" width="10.33203125" bestFit="1" customWidth="1"/>
    <col min="6" max="6" width="11.83203125" bestFit="1" customWidth="1"/>
    <col min="7" max="7" width="3.33203125" customWidth="1"/>
    <col min="8" max="8" width="9.33203125" bestFit="1" customWidth="1"/>
    <col min="9" max="256" width="8.83203125" customWidth="1"/>
  </cols>
  <sheetData>
    <row r="1" spans="1:8" ht="20" x14ac:dyDescent="0.2">
      <c r="A1" s="160" t="s">
        <v>61</v>
      </c>
    </row>
    <row r="2" spans="1:8" ht="20" x14ac:dyDescent="0.2">
      <c r="A2" s="160" t="s">
        <v>109</v>
      </c>
    </row>
    <row r="3" spans="1:8" x14ac:dyDescent="0.15">
      <c r="A3" s="170" t="s">
        <v>107</v>
      </c>
      <c r="B3" s="170"/>
    </row>
    <row r="4" spans="1:8" x14ac:dyDescent="0.15">
      <c r="A4" s="170" t="s">
        <v>108</v>
      </c>
      <c r="B4" s="170"/>
    </row>
    <row r="6" spans="1:8" x14ac:dyDescent="0.15">
      <c r="D6" s="145" t="s">
        <v>100</v>
      </c>
    </row>
    <row r="7" spans="1:8" x14ac:dyDescent="0.15">
      <c r="A7" s="99" t="s">
        <v>66</v>
      </c>
      <c r="B7" s="21" t="s">
        <v>82</v>
      </c>
      <c r="D7" s="140">
        <v>0</v>
      </c>
    </row>
    <row r="8" spans="1:8" x14ac:dyDescent="0.15">
      <c r="B8" s="21" t="s">
        <v>6</v>
      </c>
      <c r="D8" s="140">
        <v>0</v>
      </c>
    </row>
    <row r="9" spans="1:8" x14ac:dyDescent="0.15">
      <c r="B9" s="21" t="s">
        <v>7</v>
      </c>
      <c r="D9" s="140">
        <v>0</v>
      </c>
    </row>
    <row r="10" spans="1:8" x14ac:dyDescent="0.15">
      <c r="B10" s="21" t="s">
        <v>83</v>
      </c>
      <c r="D10" s="140">
        <v>0</v>
      </c>
    </row>
    <row r="11" spans="1:8" x14ac:dyDescent="0.15">
      <c r="B11" s="21" t="s">
        <v>104</v>
      </c>
      <c r="D11" s="140">
        <v>0</v>
      </c>
    </row>
    <row r="12" spans="1:8" x14ac:dyDescent="0.15">
      <c r="D12" s="102"/>
    </row>
    <row r="13" spans="1:8" x14ac:dyDescent="0.15">
      <c r="A13" s="99" t="s">
        <v>86</v>
      </c>
      <c r="B13" s="21" t="s">
        <v>94</v>
      </c>
      <c r="C13" s="142" t="s">
        <v>105</v>
      </c>
      <c r="E13" s="149">
        <v>0</v>
      </c>
      <c r="F13" t="s">
        <v>98</v>
      </c>
      <c r="H13" s="101">
        <f>+E13*0.75</f>
        <v>0</v>
      </c>
    </row>
    <row r="14" spans="1:8" x14ac:dyDescent="0.15">
      <c r="B14" s="21" t="s">
        <v>95</v>
      </c>
      <c r="C14" s="21" t="s">
        <v>101</v>
      </c>
      <c r="E14" s="149">
        <v>0</v>
      </c>
    </row>
    <row r="15" spans="1:8" x14ac:dyDescent="0.15">
      <c r="B15" s="21" t="s">
        <v>96</v>
      </c>
      <c r="C15" s="21" t="str">
        <f>+C14</f>
        <v>100% of UHC</v>
      </c>
      <c r="E15" s="149">
        <v>0</v>
      </c>
    </row>
    <row r="16" spans="1:8" x14ac:dyDescent="0.15">
      <c r="B16" s="21" t="s">
        <v>97</v>
      </c>
      <c r="C16" t="str">
        <f>+C15</f>
        <v>100% of UHC</v>
      </c>
      <c r="E16" s="149">
        <f>+E15</f>
        <v>0</v>
      </c>
    </row>
    <row r="17" spans="1:10" x14ac:dyDescent="0.15">
      <c r="C17" s="109" t="s">
        <v>1</v>
      </c>
    </row>
    <row r="18" spans="1:10" x14ac:dyDescent="0.15">
      <c r="A18" s="99" t="s">
        <v>85</v>
      </c>
      <c r="B18" s="149">
        <v>0</v>
      </c>
      <c r="C18" s="108"/>
    </row>
    <row r="20" spans="1:10" x14ac:dyDescent="0.15">
      <c r="A20" s="99" t="s">
        <v>62</v>
      </c>
      <c r="B20" s="21" t="s">
        <v>63</v>
      </c>
    </row>
    <row r="21" spans="1:10" x14ac:dyDescent="0.15">
      <c r="C21" s="149">
        <v>0</v>
      </c>
      <c r="D21" s="148" t="s">
        <v>1</v>
      </c>
      <c r="E21" s="146"/>
    </row>
    <row r="22" spans="1:10" x14ac:dyDescent="0.15">
      <c r="B22" s="21" t="s">
        <v>64</v>
      </c>
    </row>
    <row r="24" spans="1:10" x14ac:dyDescent="0.15">
      <c r="A24" s="99" t="s">
        <v>84</v>
      </c>
      <c r="B24" t="s">
        <v>90</v>
      </c>
      <c r="C24" s="143">
        <v>0</v>
      </c>
    </row>
    <row r="25" spans="1:10" x14ac:dyDescent="0.15">
      <c r="B25" t="s">
        <v>91</v>
      </c>
      <c r="C25" s="143">
        <v>0</v>
      </c>
    </row>
    <row r="26" spans="1:10" x14ac:dyDescent="0.15">
      <c r="B26" t="s">
        <v>92</v>
      </c>
      <c r="C26" s="143">
        <v>0</v>
      </c>
    </row>
    <row r="27" spans="1:10" ht="14" thickBot="1" x14ac:dyDescent="0.2">
      <c r="C27" s="144">
        <f>+C26+C25+C24</f>
        <v>0</v>
      </c>
      <c r="D27" t="s">
        <v>87</v>
      </c>
    </row>
    <row r="28" spans="1:10" ht="14" thickTop="1" x14ac:dyDescent="0.15"/>
    <row r="29" spans="1:10" x14ac:dyDescent="0.15">
      <c r="A29" s="99" t="s">
        <v>75</v>
      </c>
      <c r="B29" s="149">
        <v>0</v>
      </c>
      <c r="C29" s="146"/>
      <c r="D29" s="146"/>
      <c r="E29" s="146"/>
      <c r="F29" s="146"/>
      <c r="G29" s="146"/>
      <c r="H29" s="146"/>
      <c r="I29" s="146"/>
      <c r="J29" s="146"/>
    </row>
    <row r="30" spans="1:10" x14ac:dyDescent="0.15">
      <c r="C30" s="146"/>
      <c r="D30" s="146"/>
      <c r="E30" s="146"/>
      <c r="F30" s="146"/>
      <c r="G30" s="146"/>
      <c r="H30" s="146"/>
      <c r="I30" s="146"/>
      <c r="J30" s="146"/>
    </row>
    <row r="31" spans="1:10" x14ac:dyDescent="0.15">
      <c r="A31" s="99" t="s">
        <v>80</v>
      </c>
      <c r="B31" s="149">
        <v>0</v>
      </c>
      <c r="C31" s="147" t="s">
        <v>1</v>
      </c>
      <c r="D31" s="146"/>
      <c r="E31" s="146"/>
      <c r="F31" s="146"/>
      <c r="G31" s="146"/>
      <c r="H31" s="146"/>
      <c r="I31" s="146"/>
      <c r="J31" s="146"/>
    </row>
    <row r="33" spans="1:5" x14ac:dyDescent="0.15">
      <c r="A33" s="99" t="s">
        <v>65</v>
      </c>
      <c r="B33" s="150">
        <v>0</v>
      </c>
    </row>
    <row r="35" spans="1:5" x14ac:dyDescent="0.15">
      <c r="A35" s="99" t="s">
        <v>70</v>
      </c>
      <c r="B35" s="21" t="s">
        <v>71</v>
      </c>
      <c r="D35" s="150">
        <v>0</v>
      </c>
      <c r="E35" s="109" t="s">
        <v>1</v>
      </c>
    </row>
    <row r="36" spans="1:5" x14ac:dyDescent="0.15">
      <c r="B36" s="21" t="s">
        <v>72</v>
      </c>
      <c r="D36" s="150">
        <v>0</v>
      </c>
      <c r="E36" s="109" t="s">
        <v>1</v>
      </c>
    </row>
    <row r="37" spans="1:5" x14ac:dyDescent="0.15">
      <c r="B37" s="21" t="s">
        <v>73</v>
      </c>
      <c r="D37" s="150">
        <v>0</v>
      </c>
      <c r="E37" s="109" t="s">
        <v>1</v>
      </c>
    </row>
    <row r="38" spans="1:5" x14ac:dyDescent="0.15">
      <c r="B38" s="109" t="s">
        <v>1</v>
      </c>
      <c r="D38" s="152" t="s">
        <v>1</v>
      </c>
      <c r="E38" s="109" t="s">
        <v>1</v>
      </c>
    </row>
    <row r="39" spans="1:5" x14ac:dyDescent="0.15">
      <c r="A39" s="99" t="s">
        <v>30</v>
      </c>
      <c r="B39" s="153" t="s">
        <v>106</v>
      </c>
      <c r="C39" s="149">
        <v>0</v>
      </c>
    </row>
    <row r="41" spans="1:5" x14ac:dyDescent="0.15">
      <c r="A41" s="99" t="s">
        <v>76</v>
      </c>
      <c r="B41" s="21" t="s">
        <v>90</v>
      </c>
      <c r="C41" s="149">
        <v>0</v>
      </c>
      <c r="D41" s="21" t="s">
        <v>88</v>
      </c>
    </row>
    <row r="42" spans="1:5" x14ac:dyDescent="0.15">
      <c r="B42" s="148" t="s">
        <v>1</v>
      </c>
      <c r="C42" s="151" t="s">
        <v>1</v>
      </c>
      <c r="D42" s="148" t="s">
        <v>1</v>
      </c>
      <c r="E42" s="146"/>
    </row>
    <row r="43" spans="1:5" x14ac:dyDescent="0.15">
      <c r="A43" s="99" t="s">
        <v>77</v>
      </c>
      <c r="B43" s="141">
        <v>0</v>
      </c>
    </row>
    <row r="45" spans="1:5" x14ac:dyDescent="0.15">
      <c r="A45" s="99" t="s">
        <v>42</v>
      </c>
    </row>
    <row r="46" spans="1:5" x14ac:dyDescent="0.15">
      <c r="A46" s="155" t="s">
        <v>43</v>
      </c>
      <c r="B46" s="140">
        <v>0</v>
      </c>
    </row>
    <row r="47" spans="1:5" x14ac:dyDescent="0.15">
      <c r="A47" s="155" t="s">
        <v>53</v>
      </c>
      <c r="B47" s="140">
        <v>0</v>
      </c>
    </row>
    <row r="48" spans="1:5" x14ac:dyDescent="0.15">
      <c r="A48" s="155" t="s">
        <v>44</v>
      </c>
      <c r="B48" s="140">
        <v>0</v>
      </c>
    </row>
    <row r="50" spans="1:3" x14ac:dyDescent="0.15">
      <c r="A50" s="99" t="s">
        <v>45</v>
      </c>
      <c r="B50" s="141">
        <v>0</v>
      </c>
    </row>
    <row r="52" spans="1:3" x14ac:dyDescent="0.15">
      <c r="A52" s="99" t="s">
        <v>47</v>
      </c>
      <c r="C52" s="141">
        <v>0</v>
      </c>
    </row>
  </sheetData>
  <mergeCells count="2">
    <mergeCell ref="A3:B3"/>
    <mergeCell ref="A4:B4"/>
  </mergeCells>
  <pageMargins left="0.7" right="0.7" top="0.75" bottom="0.75" header="0.3" footer="0.3"/>
  <pageSetup scale="81" orientation="landscape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zoomScaleNormal="100" workbookViewId="0">
      <pane xSplit="7" topLeftCell="H1" activePane="topRight" state="frozen"/>
      <selection activeCell="J3" sqref="J3"/>
      <selection pane="topRight" activeCell="A3" sqref="A3:E3"/>
    </sheetView>
  </sheetViews>
  <sheetFormatPr baseColWidth="10" defaultColWidth="9.1640625" defaultRowHeight="13" x14ac:dyDescent="0.15"/>
  <cols>
    <col min="1" max="1" width="4.5" style="7" customWidth="1"/>
    <col min="2" max="2" width="5.5" style="7" customWidth="1"/>
    <col min="3" max="3" width="4.5" style="7" customWidth="1"/>
    <col min="4" max="4" width="14.33203125" style="7" customWidth="1"/>
    <col min="5" max="5" width="7.33203125" style="1" customWidth="1"/>
    <col min="6" max="6" width="11.5" style="8" customWidth="1"/>
    <col min="7" max="7" width="1.5" style="1" customWidth="1"/>
    <col min="8" max="8" width="11.33203125" style="64" customWidth="1"/>
    <col min="9" max="9" width="11.33203125" style="1" customWidth="1"/>
    <col min="10" max="13" width="11.33203125" style="50" customWidth="1"/>
    <col min="14" max="14" width="11.33203125" style="64" customWidth="1"/>
    <col min="15" max="15" width="7.5" customWidth="1"/>
    <col min="16" max="16" width="11.33203125" style="64" customWidth="1"/>
    <col min="17" max="22" width="11.33203125" style="1" customWidth="1"/>
    <col min="23" max="23" width="8.1640625" style="1" customWidth="1"/>
    <col min="24" max="24" width="11.33203125" style="64" customWidth="1"/>
    <col min="25" max="30" width="11.33203125" style="1" customWidth="1"/>
    <col min="31" max="31" width="8.5" style="1" customWidth="1"/>
    <col min="32" max="32" width="11.33203125" style="64" customWidth="1"/>
    <col min="33" max="38" width="11.33203125" style="1" customWidth="1"/>
    <col min="39" max="39" width="9" style="1" customWidth="1"/>
    <col min="40" max="16384" width="9.1640625" style="1"/>
  </cols>
  <sheetData>
    <row r="1" spans="1:39" ht="22.5" customHeight="1" thickBot="1" x14ac:dyDescent="0.25">
      <c r="A1" s="173" t="str">
        <f>Assumptions!A3</f>
        <v>Department: XXX</v>
      </c>
      <c r="B1" s="174"/>
      <c r="C1" s="174"/>
      <c r="D1" s="174"/>
      <c r="E1" s="175"/>
      <c r="F1" s="165" t="s">
        <v>2</v>
      </c>
      <c r="H1" s="71" t="s">
        <v>90</v>
      </c>
      <c r="I1" s="167" t="s">
        <v>3</v>
      </c>
      <c r="J1" s="167"/>
      <c r="K1" s="167"/>
      <c r="L1" s="167"/>
      <c r="M1" s="169"/>
      <c r="N1" s="71" t="str">
        <f>+H1</f>
        <v>Year 1</v>
      </c>
      <c r="P1" s="71" t="s">
        <v>91</v>
      </c>
      <c r="Q1" s="167" t="s">
        <v>3</v>
      </c>
      <c r="R1" s="167"/>
      <c r="S1" s="167"/>
      <c r="T1" s="167"/>
      <c r="U1" s="169"/>
      <c r="V1" s="71" t="str">
        <f>+P1</f>
        <v>Year 2</v>
      </c>
      <c r="W1"/>
      <c r="X1" s="71" t="s">
        <v>92</v>
      </c>
      <c r="Y1" s="167" t="s">
        <v>3</v>
      </c>
      <c r="Z1" s="167"/>
      <c r="AA1" s="167"/>
      <c r="AB1" s="167"/>
      <c r="AC1" s="169"/>
      <c r="AD1" s="71" t="str">
        <f>+X1</f>
        <v>Year 3</v>
      </c>
      <c r="AE1"/>
      <c r="AF1" s="71" t="s">
        <v>93</v>
      </c>
      <c r="AG1" s="167" t="s">
        <v>3</v>
      </c>
      <c r="AH1" s="167"/>
      <c r="AI1" s="167"/>
      <c r="AJ1" s="167"/>
      <c r="AK1" s="169"/>
      <c r="AL1" s="71" t="str">
        <f>+AF1</f>
        <v>Year 4</v>
      </c>
      <c r="AM1"/>
    </row>
    <row r="2" spans="1:39" ht="19.5" customHeight="1" x14ac:dyDescent="0.2">
      <c r="A2" s="176" t="str">
        <f>Assumptions!A4</f>
        <v>Name: XXX</v>
      </c>
      <c r="B2" s="177"/>
      <c r="C2" s="177"/>
      <c r="D2" s="177"/>
      <c r="E2" s="178"/>
      <c r="F2" s="165"/>
      <c r="H2" s="138" t="str">
        <f>Summary!H4</f>
        <v>FY 2017</v>
      </c>
      <c r="I2" s="76" t="s">
        <v>5</v>
      </c>
      <c r="J2" s="4" t="s">
        <v>6</v>
      </c>
      <c r="K2" s="4" t="s">
        <v>7</v>
      </c>
      <c r="L2" s="4" t="s">
        <v>55</v>
      </c>
      <c r="M2" s="5" t="s">
        <v>8</v>
      </c>
      <c r="N2" s="72" t="str">
        <f>H2</f>
        <v>FY 2017</v>
      </c>
      <c r="P2" s="72" t="str">
        <f>Summary!H6</f>
        <v>FY 2018</v>
      </c>
      <c r="Q2" s="3" t="s">
        <v>5</v>
      </c>
      <c r="R2" s="4" t="s">
        <v>6</v>
      </c>
      <c r="S2" s="4" t="s">
        <v>7</v>
      </c>
      <c r="T2" s="4" t="s">
        <v>55</v>
      </c>
      <c r="U2" s="5" t="s">
        <v>8</v>
      </c>
      <c r="V2" s="72" t="str">
        <f>P2</f>
        <v>FY 2018</v>
      </c>
      <c r="W2"/>
      <c r="X2" s="72" t="str">
        <f>Summary!H8</f>
        <v>FY 2019</v>
      </c>
      <c r="Y2" s="3" t="s">
        <v>5</v>
      </c>
      <c r="Z2" s="4" t="s">
        <v>6</v>
      </c>
      <c r="AA2" s="4" t="s">
        <v>7</v>
      </c>
      <c r="AB2" s="4" t="s">
        <v>55</v>
      </c>
      <c r="AC2" s="5" t="s">
        <v>8</v>
      </c>
      <c r="AD2" s="72" t="str">
        <f>X2</f>
        <v>FY 2019</v>
      </c>
      <c r="AE2"/>
      <c r="AF2" s="72" t="str">
        <f>Summary!H12</f>
        <v>FY 2020</v>
      </c>
      <c r="AG2" s="3" t="s">
        <v>5</v>
      </c>
      <c r="AH2" s="4" t="s">
        <v>6</v>
      </c>
      <c r="AI2" s="4" t="s">
        <v>7</v>
      </c>
      <c r="AJ2" s="4" t="s">
        <v>55</v>
      </c>
      <c r="AK2" s="5" t="s">
        <v>8</v>
      </c>
      <c r="AL2" s="72" t="str">
        <f>AF2</f>
        <v>FY 2020</v>
      </c>
      <c r="AM2"/>
    </row>
    <row r="3" spans="1:39" ht="20.25" customHeight="1" x14ac:dyDescent="0.2">
      <c r="A3" s="171"/>
      <c r="B3" s="171"/>
      <c r="C3" s="171"/>
      <c r="D3" s="171"/>
      <c r="E3" s="172"/>
      <c r="F3" s="165"/>
      <c r="H3" s="73">
        <f>+I3+J3+K3+L3+M3</f>
        <v>0</v>
      </c>
      <c r="I3" s="89">
        <f>+Assumptions!D7</f>
        <v>0</v>
      </c>
      <c r="J3" s="89">
        <f>+Assumptions!D8</f>
        <v>0</v>
      </c>
      <c r="K3" s="89">
        <f>+Assumptions!D9</f>
        <v>0</v>
      </c>
      <c r="L3" s="89">
        <f>+Assumptions!D10</f>
        <v>0</v>
      </c>
      <c r="M3" s="89">
        <f>+Assumptions!D11</f>
        <v>0</v>
      </c>
      <c r="N3" s="73">
        <f>+M3+L3+K3+J3+I3</f>
        <v>0</v>
      </c>
      <c r="O3" s="6"/>
      <c r="P3" s="73">
        <f>+Q3+R3+S3+T3+U3</f>
        <v>0</v>
      </c>
      <c r="Q3" s="89">
        <f>+I3</f>
        <v>0</v>
      </c>
      <c r="R3" s="89">
        <f>+J3</f>
        <v>0</v>
      </c>
      <c r="S3" s="89">
        <f>+K3</f>
        <v>0</v>
      </c>
      <c r="T3" s="89">
        <f>+L3</f>
        <v>0</v>
      </c>
      <c r="U3" s="89">
        <f>+M3</f>
        <v>0</v>
      </c>
      <c r="V3" s="73">
        <f>+U3+T3+S3+R3+Q3</f>
        <v>0</v>
      </c>
      <c r="W3" s="6"/>
      <c r="X3" s="73">
        <f>+Y3+Z3+AA3+AB3+AC3</f>
        <v>0</v>
      </c>
      <c r="Y3" s="89">
        <f>+Q3</f>
        <v>0</v>
      </c>
      <c r="Z3" s="89">
        <f>+R3</f>
        <v>0</v>
      </c>
      <c r="AA3" s="89">
        <f>+S3</f>
        <v>0</v>
      </c>
      <c r="AB3" s="89">
        <f>+T3</f>
        <v>0</v>
      </c>
      <c r="AC3" s="89">
        <f>+U3</f>
        <v>0</v>
      </c>
      <c r="AD3" s="73">
        <f>+AC3+AB3+AA3+Z3+Y3</f>
        <v>0</v>
      </c>
      <c r="AE3" s="6"/>
      <c r="AF3" s="73">
        <f>+AG3+AH3+AI3+AJ3+AK3</f>
        <v>0</v>
      </c>
      <c r="AG3" s="89">
        <f>+Y3</f>
        <v>0</v>
      </c>
      <c r="AH3" s="89">
        <f>+Z3</f>
        <v>0</v>
      </c>
      <c r="AI3" s="89">
        <f>+AA3</f>
        <v>0</v>
      </c>
      <c r="AJ3" s="89">
        <f>+AB3</f>
        <v>0</v>
      </c>
      <c r="AK3" s="89">
        <f>+AC3</f>
        <v>0</v>
      </c>
      <c r="AL3" s="73">
        <f>+AK3+AJ3+AI3+AH3+AG3</f>
        <v>0</v>
      </c>
      <c r="AM3" s="6"/>
    </row>
    <row r="4" spans="1:39" x14ac:dyDescent="0.15">
      <c r="A4" s="10" t="s">
        <v>9</v>
      </c>
      <c r="F4" s="69"/>
      <c r="H4" s="9"/>
      <c r="I4" s="2"/>
      <c r="J4" s="11"/>
      <c r="K4" s="11"/>
      <c r="L4" s="11"/>
      <c r="M4" s="12"/>
      <c r="N4" s="9"/>
      <c r="P4" s="9"/>
      <c r="Q4" s="2"/>
      <c r="R4" s="11"/>
      <c r="S4" s="11"/>
      <c r="T4" s="11"/>
      <c r="U4" s="12"/>
      <c r="V4" s="9"/>
      <c r="W4"/>
      <c r="X4" s="9"/>
      <c r="Y4" s="2"/>
      <c r="Z4" s="11"/>
      <c r="AA4" s="11"/>
      <c r="AB4" s="11"/>
      <c r="AC4" s="12"/>
      <c r="AD4" s="9"/>
      <c r="AE4"/>
      <c r="AF4" s="9"/>
      <c r="AG4" s="2"/>
      <c r="AH4" s="11"/>
      <c r="AI4" s="11"/>
      <c r="AJ4" s="11"/>
      <c r="AK4" s="12"/>
      <c r="AL4" s="9"/>
      <c r="AM4"/>
    </row>
    <row r="5" spans="1:39" x14ac:dyDescent="0.15">
      <c r="A5" s="10"/>
      <c r="B5" s="7" t="s">
        <v>10</v>
      </c>
      <c r="F5" s="69"/>
      <c r="H5" s="9"/>
      <c r="I5" s="70"/>
      <c r="J5" s="11"/>
      <c r="K5" s="11"/>
      <c r="L5" s="11"/>
      <c r="M5" s="12"/>
      <c r="N5" s="9"/>
      <c r="P5" s="9"/>
      <c r="Q5" s="2"/>
      <c r="R5" s="11"/>
      <c r="S5" s="11"/>
      <c r="T5" s="11"/>
      <c r="U5" s="12"/>
      <c r="V5" s="9"/>
      <c r="W5"/>
      <c r="X5" s="9"/>
      <c r="Y5" s="2"/>
      <c r="Z5" s="11"/>
      <c r="AA5" s="11"/>
      <c r="AB5" s="11"/>
      <c r="AC5" s="12"/>
      <c r="AD5" s="9"/>
      <c r="AE5"/>
      <c r="AF5" s="9"/>
      <c r="AG5" s="2"/>
      <c r="AH5" s="11"/>
      <c r="AI5" s="11"/>
      <c r="AJ5" s="11"/>
      <c r="AK5" s="12"/>
      <c r="AL5" s="9"/>
      <c r="AM5"/>
    </row>
    <row r="6" spans="1:39" x14ac:dyDescent="0.15">
      <c r="A6" s="1"/>
      <c r="B6" s="7" t="s">
        <v>62</v>
      </c>
      <c r="C6" s="10"/>
      <c r="D6" s="10"/>
      <c r="F6" s="69"/>
      <c r="H6" s="16">
        <f>+H44*H45</f>
        <v>0</v>
      </c>
      <c r="I6" s="13">
        <f>H6</f>
        <v>0</v>
      </c>
      <c r="J6" s="14" t="s">
        <v>0</v>
      </c>
      <c r="K6" s="14" t="s">
        <v>0</v>
      </c>
      <c r="L6" s="14" t="s">
        <v>0</v>
      </c>
      <c r="M6" s="15" t="s">
        <v>0</v>
      </c>
      <c r="N6" s="16">
        <f>SUM(I6)</f>
        <v>0</v>
      </c>
      <c r="O6" s="17" t="str">
        <f>IF(N6=H6,"OK","FIX")</f>
        <v>OK</v>
      </c>
      <c r="P6" s="16">
        <f>+P44*P45</f>
        <v>0</v>
      </c>
      <c r="Q6" s="13">
        <f>P6</f>
        <v>0</v>
      </c>
      <c r="R6" s="14" t="s">
        <v>0</v>
      </c>
      <c r="S6" s="14" t="s">
        <v>0</v>
      </c>
      <c r="T6" s="14" t="s">
        <v>0</v>
      </c>
      <c r="U6" s="15" t="s">
        <v>0</v>
      </c>
      <c r="V6" s="16">
        <f>SUM(Q6)</f>
        <v>0</v>
      </c>
      <c r="W6" s="17" t="str">
        <f>IF(V6=P6,"OK","FIX")</f>
        <v>OK</v>
      </c>
      <c r="X6" s="16">
        <f>+X44*X45</f>
        <v>0</v>
      </c>
      <c r="Y6" s="13">
        <f>X6</f>
        <v>0</v>
      </c>
      <c r="Z6" s="14" t="s">
        <v>0</v>
      </c>
      <c r="AA6" s="14" t="s">
        <v>0</v>
      </c>
      <c r="AB6" s="14" t="s">
        <v>0</v>
      </c>
      <c r="AC6" s="15" t="s">
        <v>0</v>
      </c>
      <c r="AD6" s="16">
        <f>SUM(Y6)</f>
        <v>0</v>
      </c>
      <c r="AE6" s="17" t="str">
        <f>IF(AD6=X6,"OK","FIX")</f>
        <v>OK</v>
      </c>
      <c r="AF6" s="16">
        <f>+AF44*AF45</f>
        <v>0</v>
      </c>
      <c r="AG6" s="13">
        <f>AF6</f>
        <v>0</v>
      </c>
      <c r="AH6" s="14" t="s">
        <v>0</v>
      </c>
      <c r="AI6" s="14" t="s">
        <v>0</v>
      </c>
      <c r="AJ6" s="14" t="s">
        <v>0</v>
      </c>
      <c r="AK6" s="15" t="s">
        <v>0</v>
      </c>
      <c r="AL6" s="16">
        <f>SUM(AG6)</f>
        <v>0</v>
      </c>
      <c r="AM6" s="17" t="str">
        <f>IF(AL6=AF6,"OK","FIX")</f>
        <v>OK</v>
      </c>
    </row>
    <row r="7" spans="1:39" x14ac:dyDescent="0.15">
      <c r="B7" s="7" t="s">
        <v>11</v>
      </c>
      <c r="F7" s="69"/>
      <c r="H7" s="77">
        <v>0</v>
      </c>
      <c r="I7" s="13">
        <f>H7</f>
        <v>0</v>
      </c>
      <c r="J7" s="18"/>
      <c r="K7" s="18"/>
      <c r="L7" s="18"/>
      <c r="M7" s="19"/>
      <c r="N7" s="16">
        <f>+I7</f>
        <v>0</v>
      </c>
      <c r="O7" s="17" t="str">
        <f>IF(N7=H7,"OK","FIX")</f>
        <v>OK</v>
      </c>
      <c r="P7" s="77">
        <v>0</v>
      </c>
      <c r="Q7" s="13">
        <f>P7</f>
        <v>0</v>
      </c>
      <c r="R7" s="18"/>
      <c r="S7" s="18"/>
      <c r="T7" s="18"/>
      <c r="U7" s="19"/>
      <c r="V7" s="16">
        <f>+Q7</f>
        <v>0</v>
      </c>
      <c r="W7" s="17" t="str">
        <f>IF(V7=P7,"OK","FIX")</f>
        <v>OK</v>
      </c>
      <c r="X7" s="77">
        <v>0</v>
      </c>
      <c r="Y7" s="13">
        <f>X7</f>
        <v>0</v>
      </c>
      <c r="Z7" s="18"/>
      <c r="AA7" s="18"/>
      <c r="AB7" s="18"/>
      <c r="AC7" s="19"/>
      <c r="AD7" s="16">
        <f>+Y7</f>
        <v>0</v>
      </c>
      <c r="AE7" s="17" t="str">
        <f>IF(AD7=X7,"OK","FIX")</f>
        <v>OK</v>
      </c>
      <c r="AF7" s="77">
        <v>0</v>
      </c>
      <c r="AG7" s="13">
        <f>AF7</f>
        <v>0</v>
      </c>
      <c r="AH7" s="18"/>
      <c r="AI7" s="18"/>
      <c r="AJ7" s="18"/>
      <c r="AK7" s="19"/>
      <c r="AL7" s="16">
        <f>+AG7</f>
        <v>0</v>
      </c>
      <c r="AM7" s="17" t="str">
        <f>IF(AL7=AF7,"OK","FIX")</f>
        <v>OK</v>
      </c>
    </row>
    <row r="8" spans="1:39" x14ac:dyDescent="0.15">
      <c r="A8" s="20"/>
      <c r="B8" s="20" t="s">
        <v>12</v>
      </c>
      <c r="C8" s="21"/>
      <c r="D8" s="21"/>
      <c r="E8" s="21"/>
      <c r="F8" s="69"/>
      <c r="H8" s="74">
        <v>0</v>
      </c>
      <c r="I8" s="22" t="s">
        <v>1</v>
      </c>
      <c r="J8" s="23"/>
      <c r="K8" s="23"/>
      <c r="L8" s="23"/>
      <c r="M8" s="24"/>
      <c r="N8" s="25">
        <f>+H8</f>
        <v>0</v>
      </c>
      <c r="O8" s="17" t="s">
        <v>0</v>
      </c>
      <c r="P8" s="74">
        <v>0</v>
      </c>
      <c r="Q8" s="22" t="s">
        <v>1</v>
      </c>
      <c r="R8" s="23"/>
      <c r="S8" s="23"/>
      <c r="T8" s="23"/>
      <c r="U8" s="24"/>
      <c r="V8" s="25">
        <f>+P8</f>
        <v>0</v>
      </c>
      <c r="W8" s="17" t="s">
        <v>0</v>
      </c>
      <c r="X8" s="74">
        <v>0</v>
      </c>
      <c r="Y8" s="22" t="s">
        <v>1</v>
      </c>
      <c r="Z8" s="23"/>
      <c r="AA8" s="23"/>
      <c r="AB8" s="23"/>
      <c r="AC8" s="24"/>
      <c r="AD8" s="25">
        <f>+X8</f>
        <v>0</v>
      </c>
      <c r="AE8" s="17" t="s">
        <v>0</v>
      </c>
      <c r="AF8" s="74">
        <v>0</v>
      </c>
      <c r="AG8" s="22" t="s">
        <v>1</v>
      </c>
      <c r="AH8" s="23"/>
      <c r="AI8" s="23"/>
      <c r="AJ8" s="23"/>
      <c r="AK8" s="24"/>
      <c r="AL8" s="25">
        <f>+AF8</f>
        <v>0</v>
      </c>
      <c r="AM8" s="17" t="s">
        <v>0</v>
      </c>
    </row>
    <row r="9" spans="1:39" x14ac:dyDescent="0.15">
      <c r="A9" s="26"/>
      <c r="B9" s="7" t="s">
        <v>13</v>
      </c>
      <c r="C9" s="26"/>
      <c r="D9" s="26"/>
      <c r="E9" s="27"/>
      <c r="F9" s="69"/>
      <c r="H9" s="80">
        <v>0</v>
      </c>
      <c r="I9" s="75">
        <f>+H9</f>
        <v>0</v>
      </c>
      <c r="J9" s="28"/>
      <c r="K9" s="28"/>
      <c r="L9" s="28"/>
      <c r="M9" s="29"/>
      <c r="N9" s="16">
        <f>SUM(I9:M9)</f>
        <v>0</v>
      </c>
      <c r="O9" s="17" t="str">
        <f>IF(N9=H9,"OK","FIX")</f>
        <v>OK</v>
      </c>
      <c r="P9" s="80">
        <v>0</v>
      </c>
      <c r="Q9" s="75">
        <f>+P9</f>
        <v>0</v>
      </c>
      <c r="R9" s="28"/>
      <c r="S9" s="28"/>
      <c r="T9" s="28"/>
      <c r="U9" s="29"/>
      <c r="V9" s="16">
        <f>SUM(Q9:U9)</f>
        <v>0</v>
      </c>
      <c r="W9" s="17" t="str">
        <f>IF(V9=P9,"OK","FIX")</f>
        <v>OK</v>
      </c>
      <c r="X9" s="80">
        <v>0</v>
      </c>
      <c r="Y9" s="75">
        <f>+X9</f>
        <v>0</v>
      </c>
      <c r="Z9" s="28"/>
      <c r="AA9" s="28"/>
      <c r="AB9" s="28"/>
      <c r="AC9" s="29"/>
      <c r="AD9" s="16">
        <f>SUM(Y9:AC9)</f>
        <v>0</v>
      </c>
      <c r="AE9" s="17" t="str">
        <f>IF(AD9=X9,"OK","FIX")</f>
        <v>OK</v>
      </c>
      <c r="AF9" s="80">
        <v>0</v>
      </c>
      <c r="AG9" s="75">
        <f>+AF9</f>
        <v>0</v>
      </c>
      <c r="AH9" s="28"/>
      <c r="AI9" s="28"/>
      <c r="AJ9" s="28"/>
      <c r="AK9" s="29"/>
      <c r="AL9" s="16">
        <f>SUM(AG9:AK9)</f>
        <v>0</v>
      </c>
      <c r="AM9" s="17" t="str">
        <f>IF(AL9=AF9,"OK","FIX")</f>
        <v>OK</v>
      </c>
    </row>
    <row r="10" spans="1:39" x14ac:dyDescent="0.15">
      <c r="A10" s="10" t="s">
        <v>14</v>
      </c>
      <c r="B10" s="10"/>
      <c r="C10" s="10"/>
      <c r="D10" s="10"/>
      <c r="F10" s="69"/>
      <c r="H10" s="30">
        <f>+H9+H7+H6</f>
        <v>0</v>
      </c>
      <c r="I10" s="31">
        <f>+I9+I7+I6</f>
        <v>0</v>
      </c>
      <c r="J10" s="31"/>
      <c r="K10" s="31"/>
      <c r="L10" s="31"/>
      <c r="M10" s="31"/>
      <c r="N10" s="30">
        <f>+N9+N7+N6</f>
        <v>0</v>
      </c>
      <c r="O10" s="17" t="str">
        <f>IF(N10=H10,"OK","FIX")</f>
        <v>OK</v>
      </c>
      <c r="P10" s="30">
        <f>+P9+P7+P6</f>
        <v>0</v>
      </c>
      <c r="Q10" s="31">
        <f>+Q9+Q7+Q6</f>
        <v>0</v>
      </c>
      <c r="R10" s="31"/>
      <c r="S10" s="31"/>
      <c r="T10" s="31"/>
      <c r="U10" s="31"/>
      <c r="V10" s="30">
        <f>+V9+V7+V6</f>
        <v>0</v>
      </c>
      <c r="W10" s="17" t="str">
        <f>IF(V10=P10,"OK","FIX")</f>
        <v>OK</v>
      </c>
      <c r="X10" s="30">
        <f>+X9+X7+X6</f>
        <v>0</v>
      </c>
      <c r="Y10" s="31">
        <f>+Y9+Y7+Y6</f>
        <v>0</v>
      </c>
      <c r="Z10" s="31"/>
      <c r="AA10" s="31"/>
      <c r="AB10" s="31"/>
      <c r="AC10" s="31"/>
      <c r="AD10" s="30">
        <f>+AD9+AD7+AD6</f>
        <v>0</v>
      </c>
      <c r="AE10" s="17" t="str">
        <f>IF(AD10=X10,"OK","FIX")</f>
        <v>OK</v>
      </c>
      <c r="AF10" s="30">
        <f>+AF9+AF7+AF6</f>
        <v>0</v>
      </c>
      <c r="AG10" s="31">
        <f>+AG9+AG7+AG6</f>
        <v>0</v>
      </c>
      <c r="AH10" s="31"/>
      <c r="AI10" s="31"/>
      <c r="AJ10" s="31"/>
      <c r="AK10" s="31"/>
      <c r="AL10" s="30">
        <f>+AL9+AL7+AL6</f>
        <v>0</v>
      </c>
      <c r="AM10" s="17" t="str">
        <f>IF(AL10=AF10,"OK","FIX")</f>
        <v>OK</v>
      </c>
    </row>
    <row r="11" spans="1:39" x14ac:dyDescent="0.15">
      <c r="F11" s="69"/>
      <c r="H11" s="16"/>
      <c r="I11" s="13"/>
      <c r="J11" s="13"/>
      <c r="K11" s="13"/>
      <c r="L11" s="13"/>
      <c r="M11" s="32"/>
      <c r="N11" s="16"/>
      <c r="O11" s="17" t="s">
        <v>0</v>
      </c>
      <c r="P11" s="16"/>
      <c r="Q11" s="13"/>
      <c r="R11" s="13"/>
      <c r="S11" s="13"/>
      <c r="T11" s="13"/>
      <c r="U11" s="32"/>
      <c r="V11" s="16"/>
      <c r="W11" s="17" t="s">
        <v>0</v>
      </c>
      <c r="X11" s="16"/>
      <c r="Y11" s="13"/>
      <c r="Z11" s="13"/>
      <c r="AA11" s="13"/>
      <c r="AB11" s="13"/>
      <c r="AC11" s="32"/>
      <c r="AD11" s="16"/>
      <c r="AE11" s="17" t="s">
        <v>0</v>
      </c>
      <c r="AF11" s="16"/>
      <c r="AG11" s="13"/>
      <c r="AH11" s="13"/>
      <c r="AI11" s="13"/>
      <c r="AJ11" s="13"/>
      <c r="AK11" s="32"/>
      <c r="AL11" s="16"/>
      <c r="AM11" s="17" t="s">
        <v>0</v>
      </c>
    </row>
    <row r="12" spans="1:39" x14ac:dyDescent="0.15">
      <c r="A12" s="7" t="s">
        <v>51</v>
      </c>
      <c r="F12" s="79">
        <v>0</v>
      </c>
      <c r="H12" s="81">
        <f>+I12+J12+K12+L12+M12</f>
        <v>0</v>
      </c>
      <c r="I12" s="82">
        <v>0</v>
      </c>
      <c r="J12" s="82">
        <v>0</v>
      </c>
      <c r="K12" s="82">
        <v>0</v>
      </c>
      <c r="L12" s="82">
        <v>0</v>
      </c>
      <c r="M12" s="83">
        <v>0</v>
      </c>
      <c r="N12" s="16">
        <f>SUM(I12:M12)</f>
        <v>0</v>
      </c>
      <c r="O12" s="17" t="str">
        <f>IF(N12=H12,"OK","FIX")</f>
        <v>OK</v>
      </c>
      <c r="P12" s="81">
        <f>+Q12+R12+S12+T12+U12</f>
        <v>0</v>
      </c>
      <c r="Q12" s="82">
        <v>0</v>
      </c>
      <c r="R12" s="82">
        <v>0</v>
      </c>
      <c r="S12" s="82">
        <v>0</v>
      </c>
      <c r="T12" s="82">
        <v>0</v>
      </c>
      <c r="U12" s="83">
        <v>0</v>
      </c>
      <c r="V12" s="16">
        <f>SUM(Q12:U12)</f>
        <v>0</v>
      </c>
      <c r="W12" s="17" t="str">
        <f>IF(V12=P12,"OK","FIX")</f>
        <v>OK</v>
      </c>
      <c r="X12" s="81">
        <f>+Y12+Z12+AA12+AB12+AC12</f>
        <v>0</v>
      </c>
      <c r="Y12" s="82">
        <v>0</v>
      </c>
      <c r="Z12" s="82">
        <v>0</v>
      </c>
      <c r="AA12" s="82">
        <v>0</v>
      </c>
      <c r="AB12" s="82">
        <v>0</v>
      </c>
      <c r="AC12" s="83">
        <v>0</v>
      </c>
      <c r="AD12" s="16">
        <f>SUM(Y12:AC12)</f>
        <v>0</v>
      </c>
      <c r="AE12" s="17" t="str">
        <f>IF(AD12=X12,"OK","FIX")</f>
        <v>OK</v>
      </c>
      <c r="AF12" s="81">
        <f>+AG12+AH12+AI12+AJ12+AK12</f>
        <v>0</v>
      </c>
      <c r="AG12" s="82">
        <v>0</v>
      </c>
      <c r="AH12" s="82">
        <v>0</v>
      </c>
      <c r="AI12" s="82">
        <v>0</v>
      </c>
      <c r="AJ12" s="82">
        <v>0</v>
      </c>
      <c r="AK12" s="83">
        <v>0</v>
      </c>
      <c r="AL12" s="16">
        <f>SUM(AG12:AK12)</f>
        <v>0</v>
      </c>
      <c r="AM12" s="17" t="str">
        <f>IF(AL12=AF12,"OK","FIX")</f>
        <v>OK</v>
      </c>
    </row>
    <row r="13" spans="1:39" x14ac:dyDescent="0.15">
      <c r="A13" s="7" t="s">
        <v>99</v>
      </c>
      <c r="F13" s="79">
        <v>0</v>
      </c>
      <c r="H13" s="81">
        <f>SUM(I13:L13)</f>
        <v>0</v>
      </c>
      <c r="I13" s="82">
        <v>0</v>
      </c>
      <c r="J13" s="82">
        <v>0</v>
      </c>
      <c r="K13" s="82">
        <v>0</v>
      </c>
      <c r="L13" s="82">
        <v>0</v>
      </c>
      <c r="M13" s="83">
        <v>0</v>
      </c>
      <c r="N13" s="16">
        <f>SUM(I13:M13)</f>
        <v>0</v>
      </c>
      <c r="O13" s="17" t="str">
        <f>IF(N13=H13,"OK","FIX")</f>
        <v>OK</v>
      </c>
      <c r="P13" s="81">
        <f>SUM(Q13:T13)</f>
        <v>0</v>
      </c>
      <c r="Q13" s="82">
        <v>0</v>
      </c>
      <c r="R13" s="82">
        <f>+Assumptions!B31</f>
        <v>0</v>
      </c>
      <c r="S13" s="82">
        <v>0</v>
      </c>
      <c r="T13" s="82">
        <v>0</v>
      </c>
      <c r="U13" s="83">
        <v>0</v>
      </c>
      <c r="V13" s="16">
        <f>SUM(Q13:U13)</f>
        <v>0</v>
      </c>
      <c r="W13" s="17" t="str">
        <f>IF(V13=P13,"OK","FIX")</f>
        <v>OK</v>
      </c>
      <c r="X13" s="81">
        <f>SUM(Y13:AB13)</f>
        <v>0</v>
      </c>
      <c r="Y13" s="82">
        <v>0</v>
      </c>
      <c r="Z13" s="82">
        <f>+R13</f>
        <v>0</v>
      </c>
      <c r="AA13" s="82">
        <v>0</v>
      </c>
      <c r="AB13" s="82">
        <v>0</v>
      </c>
      <c r="AC13" s="83">
        <v>0</v>
      </c>
      <c r="AD13" s="16">
        <f>SUM(Y13:AC13)</f>
        <v>0</v>
      </c>
      <c r="AE13" s="17" t="str">
        <f>IF(AD13=X13,"OK","FIX")</f>
        <v>OK</v>
      </c>
      <c r="AF13" s="81">
        <f>SUM(AG13:AJ13)</f>
        <v>0</v>
      </c>
      <c r="AG13" s="82">
        <v>0</v>
      </c>
      <c r="AH13" s="82">
        <f>+Z13</f>
        <v>0</v>
      </c>
      <c r="AI13" s="82">
        <v>0</v>
      </c>
      <c r="AJ13" s="82">
        <v>0</v>
      </c>
      <c r="AK13" s="83">
        <v>0</v>
      </c>
      <c r="AL13" s="16">
        <f>SUM(AG13:AK13)</f>
        <v>0</v>
      </c>
      <c r="AM13" s="17" t="str">
        <f>IF(AL13=AF13,"OK","FIX")</f>
        <v>OK</v>
      </c>
    </row>
    <row r="14" spans="1:39" x14ac:dyDescent="0.15">
      <c r="F14" s="79"/>
      <c r="H14" s="16"/>
      <c r="I14" s="13"/>
      <c r="J14" s="13"/>
      <c r="K14" s="13"/>
      <c r="L14" s="13"/>
      <c r="M14" s="32"/>
      <c r="N14" s="16"/>
      <c r="O14" s="17" t="s">
        <v>0</v>
      </c>
      <c r="P14" s="16"/>
      <c r="Q14" s="13"/>
      <c r="R14" s="13"/>
      <c r="S14" s="13"/>
      <c r="T14" s="13"/>
      <c r="U14" s="32"/>
      <c r="V14" s="16"/>
      <c r="W14" s="17" t="s">
        <v>0</v>
      </c>
      <c r="X14" s="16"/>
      <c r="Y14" s="13"/>
      <c r="Z14" s="13"/>
      <c r="AA14" s="13"/>
      <c r="AB14" s="13"/>
      <c r="AC14" s="32"/>
      <c r="AD14" s="16"/>
      <c r="AE14" s="17" t="s">
        <v>0</v>
      </c>
      <c r="AF14" s="16"/>
      <c r="AG14" s="13"/>
      <c r="AH14" s="13"/>
      <c r="AI14" s="13"/>
      <c r="AJ14" s="13"/>
      <c r="AK14" s="32"/>
      <c r="AL14" s="16"/>
      <c r="AM14" s="17" t="s">
        <v>0</v>
      </c>
    </row>
    <row r="15" spans="1:39" x14ac:dyDescent="0.15">
      <c r="A15" s="10" t="s">
        <v>15</v>
      </c>
      <c r="B15" s="10"/>
      <c r="C15" s="10"/>
      <c r="D15" s="10"/>
      <c r="F15" s="79"/>
      <c r="H15" s="33">
        <f>H10+H12+H13</f>
        <v>0</v>
      </c>
      <c r="I15" s="35">
        <f t="shared" ref="I15:N15" si="0">I10+I12+I13</f>
        <v>0</v>
      </c>
      <c r="J15" s="35">
        <f t="shared" si="0"/>
        <v>0</v>
      </c>
      <c r="K15" s="35">
        <f t="shared" si="0"/>
        <v>0</v>
      </c>
      <c r="L15" s="35">
        <f t="shared" si="0"/>
        <v>0</v>
      </c>
      <c r="M15" s="36">
        <f t="shared" si="0"/>
        <v>0</v>
      </c>
      <c r="N15" s="33">
        <f t="shared" si="0"/>
        <v>0</v>
      </c>
      <c r="O15" s="17" t="str">
        <f>IF(N15=H15,"OK","FIX")</f>
        <v>OK</v>
      </c>
      <c r="P15" s="33">
        <f>P10+P12+P13</f>
        <v>0</v>
      </c>
      <c r="Q15" s="34">
        <f t="shared" ref="Q15:V15" si="1">Q10+Q12+Q13</f>
        <v>0</v>
      </c>
      <c r="R15" s="35">
        <f t="shared" si="1"/>
        <v>0</v>
      </c>
      <c r="S15" s="35">
        <f t="shared" si="1"/>
        <v>0</v>
      </c>
      <c r="T15" s="35">
        <f t="shared" si="1"/>
        <v>0</v>
      </c>
      <c r="U15" s="36">
        <f t="shared" si="1"/>
        <v>0</v>
      </c>
      <c r="V15" s="33">
        <f t="shared" si="1"/>
        <v>0</v>
      </c>
      <c r="W15" s="17" t="str">
        <f>IF(V15=P15,"OK","FIX")</f>
        <v>OK</v>
      </c>
      <c r="X15" s="33">
        <f>X10+X12+X13</f>
        <v>0</v>
      </c>
      <c r="Y15" s="34">
        <f t="shared" ref="Y15:AD15" si="2">Y10+Y12+Y13</f>
        <v>0</v>
      </c>
      <c r="Z15" s="35">
        <f t="shared" si="2"/>
        <v>0</v>
      </c>
      <c r="AA15" s="35">
        <f t="shared" si="2"/>
        <v>0</v>
      </c>
      <c r="AB15" s="35">
        <f t="shared" si="2"/>
        <v>0</v>
      </c>
      <c r="AC15" s="36">
        <f t="shared" si="2"/>
        <v>0</v>
      </c>
      <c r="AD15" s="33">
        <f t="shared" si="2"/>
        <v>0</v>
      </c>
      <c r="AE15" s="17" t="str">
        <f>IF(AD15=X15,"OK","FIX")</f>
        <v>OK</v>
      </c>
      <c r="AF15" s="33">
        <f>AF10+AF12+AF13</f>
        <v>0</v>
      </c>
      <c r="AG15" s="34">
        <f t="shared" ref="AG15:AL15" si="3">AG10+AG12+AG13</f>
        <v>0</v>
      </c>
      <c r="AH15" s="35">
        <f t="shared" si="3"/>
        <v>0</v>
      </c>
      <c r="AI15" s="35">
        <f t="shared" si="3"/>
        <v>0</v>
      </c>
      <c r="AJ15" s="35">
        <f t="shared" si="3"/>
        <v>0</v>
      </c>
      <c r="AK15" s="36">
        <f t="shared" si="3"/>
        <v>0</v>
      </c>
      <c r="AL15" s="33">
        <f t="shared" si="3"/>
        <v>0</v>
      </c>
      <c r="AM15" s="17" t="str">
        <f>IF(AL15=AF15,"OK","FIX")</f>
        <v>OK</v>
      </c>
    </row>
    <row r="16" spans="1:39" x14ac:dyDescent="0.15">
      <c r="F16" s="79"/>
      <c r="H16" s="16"/>
      <c r="I16" s="13"/>
      <c r="J16" s="13"/>
      <c r="K16" s="13"/>
      <c r="L16" s="13"/>
      <c r="M16" s="32"/>
      <c r="N16" s="16"/>
      <c r="O16" s="17" t="s">
        <v>0</v>
      </c>
      <c r="P16" s="16"/>
      <c r="Q16" s="13"/>
      <c r="R16" s="13"/>
      <c r="S16" s="13"/>
      <c r="T16" s="13"/>
      <c r="U16" s="32"/>
      <c r="V16" s="16"/>
      <c r="W16" s="17" t="s">
        <v>0</v>
      </c>
      <c r="X16" s="16"/>
      <c r="Y16" s="13"/>
      <c r="Z16" s="13"/>
      <c r="AA16" s="13"/>
      <c r="AB16" s="13"/>
      <c r="AC16" s="32"/>
      <c r="AD16" s="16"/>
      <c r="AE16" s="17" t="s">
        <v>0</v>
      </c>
      <c r="AF16" s="16"/>
      <c r="AG16" s="13"/>
      <c r="AH16" s="13"/>
      <c r="AI16" s="13"/>
      <c r="AJ16" s="13"/>
      <c r="AK16" s="32"/>
      <c r="AL16" s="16"/>
      <c r="AM16" s="17" t="s">
        <v>0</v>
      </c>
    </row>
    <row r="17" spans="1:39" x14ac:dyDescent="0.15">
      <c r="A17" s="37" t="s">
        <v>16</v>
      </c>
      <c r="B17" s="38"/>
      <c r="C17" s="38"/>
      <c r="D17" s="38"/>
      <c r="F17" s="79"/>
      <c r="H17" s="16"/>
      <c r="I17" s="13"/>
      <c r="J17" s="13"/>
      <c r="K17" s="13"/>
      <c r="L17" s="13"/>
      <c r="M17" s="32"/>
      <c r="N17" s="16"/>
      <c r="O17" s="17" t="s">
        <v>0</v>
      </c>
      <c r="P17" s="16"/>
      <c r="Q17" s="13"/>
      <c r="R17" s="13"/>
      <c r="S17" s="13"/>
      <c r="T17" s="13"/>
      <c r="U17" s="32"/>
      <c r="V17" s="16"/>
      <c r="W17" s="17" t="s">
        <v>0</v>
      </c>
      <c r="X17" s="16"/>
      <c r="Y17" s="13"/>
      <c r="Z17" s="13"/>
      <c r="AA17" s="13"/>
      <c r="AB17" s="13"/>
      <c r="AC17" s="32"/>
      <c r="AD17" s="16"/>
      <c r="AE17" s="17" t="s">
        <v>0</v>
      </c>
      <c r="AF17" s="16"/>
      <c r="AG17" s="13"/>
      <c r="AH17" s="13"/>
      <c r="AI17" s="13"/>
      <c r="AJ17" s="13"/>
      <c r="AK17" s="32"/>
      <c r="AL17" s="16"/>
      <c r="AM17" s="17" t="s">
        <v>0</v>
      </c>
    </row>
    <row r="18" spans="1:39" x14ac:dyDescent="0.15">
      <c r="A18" s="39"/>
      <c r="B18" s="39" t="s">
        <v>17</v>
      </c>
      <c r="C18" s="38"/>
      <c r="D18" s="38"/>
      <c r="F18" s="79">
        <v>0.02</v>
      </c>
      <c r="H18" s="81">
        <f>+Assumptions!B33</f>
        <v>0</v>
      </c>
      <c r="I18" s="13">
        <f>+H18*I3</f>
        <v>0</v>
      </c>
      <c r="J18" s="13">
        <f>+H18*J3</f>
        <v>0</v>
      </c>
      <c r="K18" s="13">
        <f>+H18*K3</f>
        <v>0</v>
      </c>
      <c r="L18" s="13">
        <f>+H18*L3</f>
        <v>0</v>
      </c>
      <c r="M18" s="32">
        <f>+H18*M$3</f>
        <v>0</v>
      </c>
      <c r="N18" s="16">
        <f t="shared" ref="N18:N37" si="4">SUM(I18:M18)</f>
        <v>0</v>
      </c>
      <c r="O18" s="17" t="str">
        <f t="shared" ref="O18:O39" si="5">IF(N18=H18,"OK","FIX")</f>
        <v>OK</v>
      </c>
      <c r="P18" s="81">
        <f>+H18*(1+F18)</f>
        <v>0</v>
      </c>
      <c r="Q18" s="13">
        <f>+P18*Q3</f>
        <v>0</v>
      </c>
      <c r="R18" s="13">
        <f>+P18*R3</f>
        <v>0</v>
      </c>
      <c r="S18" s="13">
        <f>+P18*S3</f>
        <v>0</v>
      </c>
      <c r="T18" s="13">
        <f>+P18*T3</f>
        <v>0</v>
      </c>
      <c r="U18" s="32">
        <f>+P18*U$3</f>
        <v>0</v>
      </c>
      <c r="V18" s="16">
        <f t="shared" ref="V18:V37" si="6">SUM(Q18:U18)</f>
        <v>0</v>
      </c>
      <c r="W18" s="17" t="str">
        <f t="shared" ref="W18:W39" si="7">IF(V18=P18,"OK","FIX")</f>
        <v>OK</v>
      </c>
      <c r="X18" s="81">
        <f>+P18*(1+F18)</f>
        <v>0</v>
      </c>
      <c r="Y18" s="13">
        <f>+X18*Y3</f>
        <v>0</v>
      </c>
      <c r="Z18" s="13">
        <f>+X18*Z3</f>
        <v>0</v>
      </c>
      <c r="AA18" s="13">
        <f>+X18*AA3</f>
        <v>0</v>
      </c>
      <c r="AB18" s="13">
        <f>+X18*AB3</f>
        <v>0</v>
      </c>
      <c r="AC18" s="32">
        <f>+X18*AC$3</f>
        <v>0</v>
      </c>
      <c r="AD18" s="16">
        <f t="shared" ref="AD18:AD37" si="8">SUM(Y18:AC18)</f>
        <v>0</v>
      </c>
      <c r="AE18" s="17" t="str">
        <f t="shared" ref="AE18:AE39" si="9">IF(AD18=X18,"OK","FIX")</f>
        <v>OK</v>
      </c>
      <c r="AF18" s="81">
        <f>+X18*(1+F18)</f>
        <v>0</v>
      </c>
      <c r="AG18" s="13">
        <f>+AF18*AG3</f>
        <v>0</v>
      </c>
      <c r="AH18" s="13">
        <f>+AF18*AH3</f>
        <v>0</v>
      </c>
      <c r="AI18" s="13">
        <f>+AF18*AI3</f>
        <v>0</v>
      </c>
      <c r="AJ18" s="13">
        <f>+AF18*AJ3</f>
        <v>0</v>
      </c>
      <c r="AK18" s="32">
        <f>+AF18*AK$3</f>
        <v>0</v>
      </c>
      <c r="AL18" s="16">
        <f t="shared" ref="AL18:AL37" si="10">SUM(AG18:AK18)</f>
        <v>0</v>
      </c>
      <c r="AM18" s="17" t="str">
        <f t="shared" ref="AM18:AM39" si="11">IF(AL18=AF18,"OK","FIX")</f>
        <v>OK</v>
      </c>
    </row>
    <row r="19" spans="1:39" x14ac:dyDescent="0.15">
      <c r="A19" s="39"/>
      <c r="B19" s="39" t="s">
        <v>18</v>
      </c>
      <c r="C19" s="38"/>
      <c r="D19" s="38"/>
      <c r="F19" s="79">
        <v>0</v>
      </c>
      <c r="H19" s="81">
        <f>+I19+J19+K19+L19+M19</f>
        <v>0</v>
      </c>
      <c r="I19" s="82"/>
      <c r="J19" s="82"/>
      <c r="K19" s="82"/>
      <c r="L19" s="82"/>
      <c r="M19" s="83"/>
      <c r="N19" s="16">
        <f t="shared" si="4"/>
        <v>0</v>
      </c>
      <c r="O19" s="17" t="str">
        <f>IF(N19=H19,"OK","FIX")</f>
        <v>OK</v>
      </c>
      <c r="P19" s="81">
        <f>+Q19+R19+S19+T19+U19</f>
        <v>0</v>
      </c>
      <c r="Q19" s="82"/>
      <c r="R19" s="82"/>
      <c r="S19" s="82"/>
      <c r="T19" s="82"/>
      <c r="U19" s="83"/>
      <c r="V19" s="16">
        <f t="shared" si="6"/>
        <v>0</v>
      </c>
      <c r="W19" s="17" t="str">
        <f t="shared" si="7"/>
        <v>OK</v>
      </c>
      <c r="X19" s="81">
        <f>+Y19+Z19+AA19+AB19+AC19</f>
        <v>0</v>
      </c>
      <c r="Y19" s="82"/>
      <c r="Z19" s="82"/>
      <c r="AA19" s="82"/>
      <c r="AB19" s="82"/>
      <c r="AC19" s="83"/>
      <c r="AD19" s="16">
        <f t="shared" si="8"/>
        <v>0</v>
      </c>
      <c r="AE19" s="17" t="str">
        <f t="shared" si="9"/>
        <v>OK</v>
      </c>
      <c r="AF19" s="81">
        <f>+AG19+AH19+AI19+AJ19+AK19</f>
        <v>0</v>
      </c>
      <c r="AG19" s="82"/>
      <c r="AH19" s="82"/>
      <c r="AI19" s="82"/>
      <c r="AJ19" s="82"/>
      <c r="AK19" s="83"/>
      <c r="AL19" s="16">
        <f t="shared" si="10"/>
        <v>0</v>
      </c>
      <c r="AM19" s="17" t="str">
        <f t="shared" si="11"/>
        <v>OK</v>
      </c>
    </row>
    <row r="20" spans="1:39" x14ac:dyDescent="0.15">
      <c r="A20" s="39"/>
      <c r="B20" s="39" t="s">
        <v>19</v>
      </c>
      <c r="C20" s="38"/>
      <c r="D20" s="38"/>
      <c r="F20" s="79">
        <v>0.03</v>
      </c>
      <c r="H20" s="81">
        <f>+'Employee Benefit Calcs'!F10</f>
        <v>0</v>
      </c>
      <c r="I20" s="82">
        <f>+I3*H20</f>
        <v>0</v>
      </c>
      <c r="J20" s="82">
        <f>+J3*H20</f>
        <v>0</v>
      </c>
      <c r="K20" s="82">
        <f>+K3*H20</f>
        <v>0</v>
      </c>
      <c r="L20" s="82">
        <f>+L3*H20</f>
        <v>0</v>
      </c>
      <c r="M20" s="83">
        <f>+M3*H20</f>
        <v>0</v>
      </c>
      <c r="N20" s="16">
        <f t="shared" si="4"/>
        <v>0</v>
      </c>
      <c r="O20" s="17" t="str">
        <f t="shared" si="5"/>
        <v>OK</v>
      </c>
      <c r="P20" s="81">
        <f>+H20*(1+F20)</f>
        <v>0</v>
      </c>
      <c r="Q20" s="82">
        <f>+Q3*P20</f>
        <v>0</v>
      </c>
      <c r="R20" s="82">
        <f>+R3*P20</f>
        <v>0</v>
      </c>
      <c r="S20" s="82">
        <f>+S3*P20</f>
        <v>0</v>
      </c>
      <c r="T20" s="82">
        <f>+T3*P20</f>
        <v>0</v>
      </c>
      <c r="U20" s="83">
        <f>+U3*P20</f>
        <v>0</v>
      </c>
      <c r="V20" s="16">
        <f t="shared" si="6"/>
        <v>0</v>
      </c>
      <c r="W20" s="17" t="str">
        <f t="shared" si="7"/>
        <v>OK</v>
      </c>
      <c r="X20" s="81">
        <f>+P20*(1+F20)</f>
        <v>0</v>
      </c>
      <c r="Y20" s="82">
        <f>+Y3*X20</f>
        <v>0</v>
      </c>
      <c r="Z20" s="82">
        <f>+Z3*X20</f>
        <v>0</v>
      </c>
      <c r="AA20" s="82">
        <f>+AA3*X20</f>
        <v>0</v>
      </c>
      <c r="AB20" s="82">
        <f>+AB3*X20</f>
        <v>0</v>
      </c>
      <c r="AC20" s="83">
        <f>+AC3*X20</f>
        <v>0</v>
      </c>
      <c r="AD20" s="16">
        <f t="shared" si="8"/>
        <v>0</v>
      </c>
      <c r="AE20" s="17" t="str">
        <f t="shared" si="9"/>
        <v>OK</v>
      </c>
      <c r="AF20" s="81">
        <f>+X20*(1+F20)</f>
        <v>0</v>
      </c>
      <c r="AG20" s="82">
        <f>+AG3*AF20</f>
        <v>0</v>
      </c>
      <c r="AH20" s="82">
        <f>+AH3*AF20</f>
        <v>0</v>
      </c>
      <c r="AI20" s="82">
        <f>+AI3*AF20</f>
        <v>0</v>
      </c>
      <c r="AJ20" s="82">
        <f>+AJ3*AF20</f>
        <v>0</v>
      </c>
      <c r="AK20" s="83">
        <f>+AK3*AF20</f>
        <v>0</v>
      </c>
      <c r="AL20" s="16">
        <f t="shared" si="10"/>
        <v>0</v>
      </c>
      <c r="AM20" s="17" t="str">
        <f t="shared" si="11"/>
        <v>OK</v>
      </c>
    </row>
    <row r="21" spans="1:39" x14ac:dyDescent="0.15">
      <c r="A21" s="38"/>
      <c r="B21" s="7" t="s">
        <v>89</v>
      </c>
      <c r="C21" s="38"/>
      <c r="D21" s="38"/>
      <c r="F21" s="79">
        <v>0.02</v>
      </c>
      <c r="H21" s="81">
        <f>+Assumptions!D35+Assumptions!D37</f>
        <v>0</v>
      </c>
      <c r="I21" s="82">
        <v>0</v>
      </c>
      <c r="J21" s="82">
        <f>+H21</f>
        <v>0</v>
      </c>
      <c r="K21" s="82"/>
      <c r="L21" s="82"/>
      <c r="M21" s="83"/>
      <c r="N21" s="16">
        <f t="shared" si="4"/>
        <v>0</v>
      </c>
      <c r="O21" s="17" t="str">
        <f t="shared" si="5"/>
        <v>OK</v>
      </c>
      <c r="P21" s="81">
        <f>+H21*(1+F21)</f>
        <v>0</v>
      </c>
      <c r="Q21" s="82">
        <v>0</v>
      </c>
      <c r="R21" s="82">
        <f>+P21</f>
        <v>0</v>
      </c>
      <c r="S21" s="82"/>
      <c r="T21" s="82"/>
      <c r="U21" s="83"/>
      <c r="V21" s="16">
        <f t="shared" si="6"/>
        <v>0</v>
      </c>
      <c r="W21" s="17" t="str">
        <f t="shared" si="7"/>
        <v>OK</v>
      </c>
      <c r="X21" s="81">
        <f>+P21*(1+F21)</f>
        <v>0</v>
      </c>
      <c r="Y21" s="82">
        <f>+Q21*1.02</f>
        <v>0</v>
      </c>
      <c r="Z21" s="82">
        <f>+R21*1.02</f>
        <v>0</v>
      </c>
      <c r="AA21" s="82"/>
      <c r="AB21" s="82"/>
      <c r="AC21" s="83"/>
      <c r="AD21" s="16">
        <f t="shared" si="8"/>
        <v>0</v>
      </c>
      <c r="AE21" s="17" t="str">
        <f t="shared" si="9"/>
        <v>OK</v>
      </c>
      <c r="AF21" s="81">
        <f>+X21*(1+F21)</f>
        <v>0</v>
      </c>
      <c r="AG21" s="82">
        <f>+Y21*1.02</f>
        <v>0</v>
      </c>
      <c r="AH21" s="82">
        <f>+Z21*1.02</f>
        <v>0</v>
      </c>
      <c r="AI21" s="82"/>
      <c r="AJ21" s="82"/>
      <c r="AK21" s="83"/>
      <c r="AL21" s="16">
        <f t="shared" si="10"/>
        <v>0</v>
      </c>
      <c r="AM21" s="17" t="str">
        <f t="shared" si="11"/>
        <v>OK</v>
      </c>
    </row>
    <row r="22" spans="1:39" x14ac:dyDescent="0.15">
      <c r="B22" s="7" t="s">
        <v>20</v>
      </c>
      <c r="F22" s="79">
        <v>0.05</v>
      </c>
      <c r="H22" s="81">
        <f>+'Employee Benefit Calcs'!F13+'Employee Benefit Calcs'!F15</f>
        <v>0</v>
      </c>
      <c r="I22" s="82">
        <f>+H22*0.28</f>
        <v>0</v>
      </c>
      <c r="J22" s="82">
        <f>+H22*0.72</f>
        <v>0</v>
      </c>
      <c r="K22" s="82"/>
      <c r="L22" s="82"/>
      <c r="M22" s="83"/>
      <c r="N22" s="16">
        <f t="shared" si="4"/>
        <v>0</v>
      </c>
      <c r="O22" s="17" t="str">
        <f t="shared" si="5"/>
        <v>OK</v>
      </c>
      <c r="P22" s="81">
        <f t="shared" ref="P22:P35" si="12">+H22*(1+F22)</f>
        <v>0</v>
      </c>
      <c r="Q22" s="82">
        <f>+P22*0.28</f>
        <v>0</v>
      </c>
      <c r="R22" s="82">
        <f>+P22*0.72</f>
        <v>0</v>
      </c>
      <c r="S22" s="82"/>
      <c r="T22" s="82"/>
      <c r="U22" s="83"/>
      <c r="V22" s="16">
        <f t="shared" si="6"/>
        <v>0</v>
      </c>
      <c r="W22" s="17" t="str">
        <f t="shared" si="7"/>
        <v>OK</v>
      </c>
      <c r="X22" s="81">
        <f t="shared" ref="X22:X35" si="13">+P22*(1+F22)</f>
        <v>0</v>
      </c>
      <c r="Y22" s="82">
        <f>+X22*0.28</f>
        <v>0</v>
      </c>
      <c r="Z22" s="82">
        <f>+X22*0.72</f>
        <v>0</v>
      </c>
      <c r="AA22" s="82"/>
      <c r="AB22" s="82"/>
      <c r="AC22" s="83"/>
      <c r="AD22" s="16">
        <f t="shared" si="8"/>
        <v>0</v>
      </c>
      <c r="AE22" s="17" t="str">
        <f t="shared" si="9"/>
        <v>OK</v>
      </c>
      <c r="AF22" s="81">
        <f t="shared" ref="AF22:AF35" si="14">+X22*(1+F22)</f>
        <v>0</v>
      </c>
      <c r="AG22" s="82">
        <f>+AF22*0.28</f>
        <v>0</v>
      </c>
      <c r="AH22" s="82">
        <f>+AF22*0.72</f>
        <v>0</v>
      </c>
      <c r="AI22" s="82"/>
      <c r="AJ22" s="82"/>
      <c r="AK22" s="83"/>
      <c r="AL22" s="16">
        <f t="shared" si="10"/>
        <v>0</v>
      </c>
      <c r="AM22" s="17" t="str">
        <f t="shared" si="11"/>
        <v>OK</v>
      </c>
    </row>
    <row r="23" spans="1:39" x14ac:dyDescent="0.15">
      <c r="B23" s="7" t="s">
        <v>21</v>
      </c>
      <c r="F23" s="79">
        <v>0.02</v>
      </c>
      <c r="H23" s="81">
        <f>+Assumptions!D36</f>
        <v>0</v>
      </c>
      <c r="I23" s="82">
        <f>+H23*0.5</f>
        <v>0</v>
      </c>
      <c r="J23" s="82">
        <f>+H23*0.5</f>
        <v>0</v>
      </c>
      <c r="K23" s="82"/>
      <c r="L23" s="82"/>
      <c r="M23" s="83"/>
      <c r="N23" s="16">
        <f t="shared" si="4"/>
        <v>0</v>
      </c>
      <c r="O23" s="17" t="str">
        <f t="shared" si="5"/>
        <v>OK</v>
      </c>
      <c r="P23" s="81">
        <f t="shared" si="12"/>
        <v>0</v>
      </c>
      <c r="Q23" s="82">
        <f>+P23*0.5</f>
        <v>0</v>
      </c>
      <c r="R23" s="82">
        <f>+P23*0.5</f>
        <v>0</v>
      </c>
      <c r="S23" s="82"/>
      <c r="T23" s="82"/>
      <c r="U23" s="83"/>
      <c r="V23" s="16">
        <f t="shared" si="6"/>
        <v>0</v>
      </c>
      <c r="W23" s="17" t="str">
        <f t="shared" si="7"/>
        <v>OK</v>
      </c>
      <c r="X23" s="81">
        <f t="shared" si="13"/>
        <v>0</v>
      </c>
      <c r="Y23" s="82">
        <f>+X23*0.5</f>
        <v>0</v>
      </c>
      <c r="Z23" s="82">
        <f>+X23*0.5</f>
        <v>0</v>
      </c>
      <c r="AA23" s="82"/>
      <c r="AB23" s="82"/>
      <c r="AC23" s="83"/>
      <c r="AD23" s="16">
        <f t="shared" si="8"/>
        <v>0</v>
      </c>
      <c r="AE23" s="17" t="str">
        <f t="shared" si="9"/>
        <v>OK</v>
      </c>
      <c r="AF23" s="81">
        <f t="shared" si="14"/>
        <v>0</v>
      </c>
      <c r="AG23" s="82">
        <f>+AF23*0.5</f>
        <v>0</v>
      </c>
      <c r="AH23" s="82">
        <f>+AF23*0.5</f>
        <v>0</v>
      </c>
      <c r="AI23" s="82"/>
      <c r="AJ23" s="82"/>
      <c r="AK23" s="83"/>
      <c r="AL23" s="16">
        <f t="shared" si="10"/>
        <v>0</v>
      </c>
      <c r="AM23" s="17" t="str">
        <f t="shared" si="11"/>
        <v>OK</v>
      </c>
    </row>
    <row r="24" spans="1:39" x14ac:dyDescent="0.15">
      <c r="B24" s="7" t="s">
        <v>22</v>
      </c>
      <c r="F24" s="79">
        <v>0.05</v>
      </c>
      <c r="H24" s="81">
        <f>+'Employee Benefit Calcs'!F14</f>
        <v>0</v>
      </c>
      <c r="I24" s="82">
        <f>+H24*0.5</f>
        <v>0</v>
      </c>
      <c r="J24" s="82">
        <f>+H24*0.5</f>
        <v>0</v>
      </c>
      <c r="K24" s="82"/>
      <c r="L24" s="82"/>
      <c r="M24" s="83"/>
      <c r="N24" s="16">
        <f t="shared" si="4"/>
        <v>0</v>
      </c>
      <c r="O24" s="17" t="str">
        <f t="shared" si="5"/>
        <v>OK</v>
      </c>
      <c r="P24" s="81">
        <f t="shared" si="12"/>
        <v>0</v>
      </c>
      <c r="Q24" s="82">
        <f>+P24*0.5</f>
        <v>0</v>
      </c>
      <c r="R24" s="82">
        <f>+P24*0.5</f>
        <v>0</v>
      </c>
      <c r="S24" s="82"/>
      <c r="T24" s="82"/>
      <c r="U24" s="83"/>
      <c r="V24" s="16">
        <f t="shared" si="6"/>
        <v>0</v>
      </c>
      <c r="W24" s="17" t="str">
        <f t="shared" si="7"/>
        <v>OK</v>
      </c>
      <c r="X24" s="81">
        <f t="shared" si="13"/>
        <v>0</v>
      </c>
      <c r="Y24" s="82">
        <f>+X24*0.5</f>
        <v>0</v>
      </c>
      <c r="Z24" s="82">
        <f>+X24*0.5</f>
        <v>0</v>
      </c>
      <c r="AA24" s="82"/>
      <c r="AB24" s="82"/>
      <c r="AC24" s="83"/>
      <c r="AD24" s="16">
        <f t="shared" si="8"/>
        <v>0</v>
      </c>
      <c r="AE24" s="17" t="str">
        <f t="shared" si="9"/>
        <v>OK</v>
      </c>
      <c r="AF24" s="81">
        <f t="shared" si="14"/>
        <v>0</v>
      </c>
      <c r="AG24" s="82">
        <f>+AF24*0.5</f>
        <v>0</v>
      </c>
      <c r="AH24" s="82">
        <f>+AF24*0.5</f>
        <v>0</v>
      </c>
      <c r="AI24" s="82"/>
      <c r="AJ24" s="82"/>
      <c r="AK24" s="83"/>
      <c r="AL24" s="16">
        <f t="shared" si="10"/>
        <v>0</v>
      </c>
      <c r="AM24" s="17" t="str">
        <f t="shared" si="11"/>
        <v>OK</v>
      </c>
    </row>
    <row r="25" spans="1:39" x14ac:dyDescent="0.15">
      <c r="B25" s="7" t="s">
        <v>23</v>
      </c>
      <c r="F25" s="79">
        <v>0</v>
      </c>
      <c r="H25" s="81">
        <f t="shared" ref="H25:H35" si="15">+I25+J25+K25+L25+M25</f>
        <v>0</v>
      </c>
      <c r="I25" s="82"/>
      <c r="J25" s="82"/>
      <c r="K25" s="82"/>
      <c r="L25" s="82"/>
      <c r="M25" s="83"/>
      <c r="N25" s="16">
        <f t="shared" si="4"/>
        <v>0</v>
      </c>
      <c r="O25" s="17" t="str">
        <f t="shared" si="5"/>
        <v>OK</v>
      </c>
      <c r="P25" s="81">
        <f t="shared" si="12"/>
        <v>0</v>
      </c>
      <c r="Q25" s="82"/>
      <c r="R25" s="82"/>
      <c r="S25" s="82"/>
      <c r="T25" s="82"/>
      <c r="U25" s="83"/>
      <c r="V25" s="16">
        <f t="shared" si="6"/>
        <v>0</v>
      </c>
      <c r="W25" s="17" t="str">
        <f t="shared" si="7"/>
        <v>OK</v>
      </c>
      <c r="X25" s="81">
        <f t="shared" si="13"/>
        <v>0</v>
      </c>
      <c r="Y25" s="82"/>
      <c r="Z25" s="82"/>
      <c r="AA25" s="82"/>
      <c r="AB25" s="82"/>
      <c r="AC25" s="83"/>
      <c r="AD25" s="16">
        <f t="shared" si="8"/>
        <v>0</v>
      </c>
      <c r="AE25" s="17" t="str">
        <f t="shared" si="9"/>
        <v>OK</v>
      </c>
      <c r="AF25" s="81">
        <f t="shared" si="14"/>
        <v>0</v>
      </c>
      <c r="AG25" s="82"/>
      <c r="AH25" s="82"/>
      <c r="AI25" s="82"/>
      <c r="AJ25" s="82"/>
      <c r="AK25" s="83"/>
      <c r="AL25" s="16">
        <f t="shared" si="10"/>
        <v>0</v>
      </c>
      <c r="AM25" s="17" t="str">
        <f t="shared" si="11"/>
        <v>OK</v>
      </c>
    </row>
    <row r="26" spans="1:39" x14ac:dyDescent="0.15">
      <c r="B26" s="7" t="s">
        <v>24</v>
      </c>
      <c r="F26" s="79">
        <v>0.02</v>
      </c>
      <c r="H26" s="81">
        <f>+Assumptions!C41</f>
        <v>0</v>
      </c>
      <c r="I26" s="82">
        <f>+H26</f>
        <v>0</v>
      </c>
      <c r="J26" s="82">
        <v>0</v>
      </c>
      <c r="K26" s="82"/>
      <c r="L26" s="82"/>
      <c r="M26" s="83"/>
      <c r="N26" s="16">
        <f t="shared" si="4"/>
        <v>0</v>
      </c>
      <c r="O26" s="17" t="str">
        <f t="shared" si="5"/>
        <v>OK</v>
      </c>
      <c r="P26" s="81">
        <f>+H26</f>
        <v>0</v>
      </c>
      <c r="Q26" s="82">
        <f>+I26</f>
        <v>0</v>
      </c>
      <c r="R26" s="82"/>
      <c r="S26" s="82"/>
      <c r="T26" s="82"/>
      <c r="U26" s="83"/>
      <c r="V26" s="16">
        <f t="shared" si="6"/>
        <v>0</v>
      </c>
      <c r="W26" s="17" t="str">
        <f t="shared" si="7"/>
        <v>OK</v>
      </c>
      <c r="X26" s="81">
        <f>+Y26</f>
        <v>0</v>
      </c>
      <c r="Y26" s="82">
        <f>+Q26</f>
        <v>0</v>
      </c>
      <c r="Z26" s="82"/>
      <c r="AA26" s="82"/>
      <c r="AB26" s="82"/>
      <c r="AC26" s="83"/>
      <c r="AD26" s="16">
        <f t="shared" si="8"/>
        <v>0</v>
      </c>
      <c r="AE26" s="17" t="str">
        <f t="shared" si="9"/>
        <v>OK</v>
      </c>
      <c r="AF26" s="81">
        <f>+X26</f>
        <v>0</v>
      </c>
      <c r="AG26" s="82">
        <f>+AF26</f>
        <v>0</v>
      </c>
      <c r="AH26" s="82"/>
      <c r="AI26" s="82"/>
      <c r="AJ26" s="82"/>
      <c r="AK26" s="83"/>
      <c r="AL26" s="16">
        <f t="shared" si="10"/>
        <v>0</v>
      </c>
      <c r="AM26" s="17" t="str">
        <f t="shared" si="11"/>
        <v>OK</v>
      </c>
    </row>
    <row r="27" spans="1:39" x14ac:dyDescent="0.15">
      <c r="B27" s="7" t="s">
        <v>25</v>
      </c>
      <c r="F27" s="79">
        <v>0</v>
      </c>
      <c r="H27" s="81">
        <f t="shared" si="15"/>
        <v>0</v>
      </c>
      <c r="I27" s="82"/>
      <c r="J27" s="82"/>
      <c r="K27" s="82"/>
      <c r="L27" s="82"/>
      <c r="M27" s="83"/>
      <c r="N27" s="16">
        <f t="shared" si="4"/>
        <v>0</v>
      </c>
      <c r="O27" s="17" t="str">
        <f t="shared" si="5"/>
        <v>OK</v>
      </c>
      <c r="P27" s="81">
        <f t="shared" si="12"/>
        <v>0</v>
      </c>
      <c r="Q27" s="82"/>
      <c r="R27" s="82"/>
      <c r="S27" s="82"/>
      <c r="T27" s="82"/>
      <c r="U27" s="83"/>
      <c r="V27" s="16">
        <f t="shared" si="6"/>
        <v>0</v>
      </c>
      <c r="W27" s="17" t="str">
        <f t="shared" si="7"/>
        <v>OK</v>
      </c>
      <c r="X27" s="81">
        <f t="shared" si="13"/>
        <v>0</v>
      </c>
      <c r="Y27" s="82"/>
      <c r="Z27" s="82"/>
      <c r="AA27" s="82"/>
      <c r="AB27" s="82"/>
      <c r="AC27" s="83"/>
      <c r="AD27" s="16">
        <f t="shared" si="8"/>
        <v>0</v>
      </c>
      <c r="AE27" s="17" t="str">
        <f t="shared" si="9"/>
        <v>OK</v>
      </c>
      <c r="AF27" s="81">
        <f t="shared" si="14"/>
        <v>0</v>
      </c>
      <c r="AG27" s="82"/>
      <c r="AH27" s="82"/>
      <c r="AI27" s="82"/>
      <c r="AJ27" s="82"/>
      <c r="AK27" s="83"/>
      <c r="AL27" s="16">
        <f t="shared" si="10"/>
        <v>0</v>
      </c>
      <c r="AM27" s="17" t="str">
        <f t="shared" si="11"/>
        <v>OK</v>
      </c>
    </row>
    <row r="28" spans="1:39" x14ac:dyDescent="0.15">
      <c r="B28" s="7" t="s">
        <v>26</v>
      </c>
      <c r="F28" s="79">
        <v>2.5000000000000001E-2</v>
      </c>
      <c r="H28" s="81">
        <v>0</v>
      </c>
      <c r="I28" s="82"/>
      <c r="J28" s="82">
        <f>+H28</f>
        <v>0</v>
      </c>
      <c r="K28" s="82"/>
      <c r="L28" s="82"/>
      <c r="M28" s="83"/>
      <c r="N28" s="16">
        <f t="shared" si="4"/>
        <v>0</v>
      </c>
      <c r="O28" s="17" t="str">
        <f t="shared" si="5"/>
        <v>OK</v>
      </c>
      <c r="P28" s="81">
        <f t="shared" si="12"/>
        <v>0</v>
      </c>
      <c r="Q28" s="82"/>
      <c r="R28" s="82">
        <f>+P28</f>
        <v>0</v>
      </c>
      <c r="S28" s="82"/>
      <c r="T28" s="82"/>
      <c r="U28" s="83"/>
      <c r="V28" s="16">
        <f t="shared" si="6"/>
        <v>0</v>
      </c>
      <c r="W28" s="17" t="str">
        <f t="shared" si="7"/>
        <v>OK</v>
      </c>
      <c r="X28" s="81">
        <f t="shared" si="13"/>
        <v>0</v>
      </c>
      <c r="Y28" s="82"/>
      <c r="Z28" s="82">
        <f>+X28</f>
        <v>0</v>
      </c>
      <c r="AA28" s="82"/>
      <c r="AB28" s="82"/>
      <c r="AC28" s="83"/>
      <c r="AD28" s="16">
        <f t="shared" si="8"/>
        <v>0</v>
      </c>
      <c r="AE28" s="17" t="str">
        <f t="shared" si="9"/>
        <v>OK</v>
      </c>
      <c r="AF28" s="81">
        <f t="shared" si="14"/>
        <v>0</v>
      </c>
      <c r="AG28" s="82"/>
      <c r="AH28" s="82">
        <f>+AF28</f>
        <v>0</v>
      </c>
      <c r="AI28" s="82"/>
      <c r="AJ28" s="82"/>
      <c r="AK28" s="83"/>
      <c r="AL28" s="16">
        <f t="shared" si="10"/>
        <v>0</v>
      </c>
      <c r="AM28" s="17" t="str">
        <f t="shared" si="11"/>
        <v>OK</v>
      </c>
    </row>
    <row r="29" spans="1:39" x14ac:dyDescent="0.15">
      <c r="B29" s="7" t="s">
        <v>27</v>
      </c>
      <c r="F29" s="79">
        <v>0</v>
      </c>
      <c r="H29" s="81">
        <f t="shared" si="15"/>
        <v>0</v>
      </c>
      <c r="I29" s="82"/>
      <c r="J29" s="82"/>
      <c r="K29" s="82"/>
      <c r="L29" s="82"/>
      <c r="M29" s="83"/>
      <c r="N29" s="16">
        <f t="shared" si="4"/>
        <v>0</v>
      </c>
      <c r="O29" s="17" t="str">
        <f t="shared" si="5"/>
        <v>OK</v>
      </c>
      <c r="P29" s="81">
        <f t="shared" si="12"/>
        <v>0</v>
      </c>
      <c r="Q29" s="82"/>
      <c r="R29" s="82"/>
      <c r="S29" s="82"/>
      <c r="T29" s="82"/>
      <c r="U29" s="83"/>
      <c r="V29" s="16">
        <f t="shared" si="6"/>
        <v>0</v>
      </c>
      <c r="W29" s="17" t="str">
        <f t="shared" si="7"/>
        <v>OK</v>
      </c>
      <c r="X29" s="81">
        <f t="shared" si="13"/>
        <v>0</v>
      </c>
      <c r="Y29" s="82"/>
      <c r="Z29" s="82"/>
      <c r="AA29" s="82"/>
      <c r="AB29" s="82"/>
      <c r="AC29" s="83"/>
      <c r="AD29" s="16">
        <f t="shared" si="8"/>
        <v>0</v>
      </c>
      <c r="AE29" s="17" t="str">
        <f t="shared" si="9"/>
        <v>OK</v>
      </c>
      <c r="AF29" s="81">
        <f t="shared" si="14"/>
        <v>0</v>
      </c>
      <c r="AG29" s="82"/>
      <c r="AH29" s="82"/>
      <c r="AI29" s="82"/>
      <c r="AJ29" s="82"/>
      <c r="AK29" s="83"/>
      <c r="AL29" s="16">
        <f t="shared" si="10"/>
        <v>0</v>
      </c>
      <c r="AM29" s="17" t="str">
        <f t="shared" si="11"/>
        <v>OK</v>
      </c>
    </row>
    <row r="30" spans="1:39" x14ac:dyDescent="0.15">
      <c r="B30" s="7" t="s">
        <v>28</v>
      </c>
      <c r="F30" s="79">
        <v>0</v>
      </c>
      <c r="H30" s="81">
        <v>0</v>
      </c>
      <c r="I30" s="82">
        <f>+H30</f>
        <v>0</v>
      </c>
      <c r="J30" s="82"/>
      <c r="K30" s="82"/>
      <c r="L30" s="82"/>
      <c r="M30" s="83"/>
      <c r="N30" s="16">
        <f t="shared" si="4"/>
        <v>0</v>
      </c>
      <c r="O30" s="17" t="str">
        <f t="shared" si="5"/>
        <v>OK</v>
      </c>
      <c r="P30" s="81">
        <v>0</v>
      </c>
      <c r="Q30" s="82">
        <f>+P30</f>
        <v>0</v>
      </c>
      <c r="R30" s="82"/>
      <c r="S30" s="82"/>
      <c r="T30" s="82"/>
      <c r="U30" s="83"/>
      <c r="V30" s="16">
        <f t="shared" si="6"/>
        <v>0</v>
      </c>
      <c r="W30" s="17" t="str">
        <f t="shared" si="7"/>
        <v>OK</v>
      </c>
      <c r="X30" s="81">
        <f t="shared" si="13"/>
        <v>0</v>
      </c>
      <c r="Y30" s="82">
        <f>+X30</f>
        <v>0</v>
      </c>
      <c r="Z30" s="82"/>
      <c r="AA30" s="82"/>
      <c r="AB30" s="82"/>
      <c r="AC30" s="83"/>
      <c r="AD30" s="16">
        <f t="shared" si="8"/>
        <v>0</v>
      </c>
      <c r="AE30" s="17" t="str">
        <f t="shared" si="9"/>
        <v>OK</v>
      </c>
      <c r="AF30" s="81">
        <v>0</v>
      </c>
      <c r="AG30" s="82">
        <f>+AF30</f>
        <v>0</v>
      </c>
      <c r="AH30" s="82"/>
      <c r="AI30" s="82"/>
      <c r="AJ30" s="82"/>
      <c r="AK30" s="83"/>
      <c r="AL30" s="16">
        <f t="shared" si="10"/>
        <v>0</v>
      </c>
      <c r="AM30" s="17" t="str">
        <f t="shared" si="11"/>
        <v>OK</v>
      </c>
    </row>
    <row r="31" spans="1:39" x14ac:dyDescent="0.15">
      <c r="B31" s="7" t="s">
        <v>29</v>
      </c>
      <c r="F31" s="79">
        <v>0</v>
      </c>
      <c r="H31" s="81">
        <f t="shared" si="15"/>
        <v>0</v>
      </c>
      <c r="I31" s="82"/>
      <c r="J31" s="82"/>
      <c r="K31" s="82"/>
      <c r="L31" s="82"/>
      <c r="M31" s="83"/>
      <c r="N31" s="16">
        <f t="shared" si="4"/>
        <v>0</v>
      </c>
      <c r="O31" s="17" t="str">
        <f t="shared" si="5"/>
        <v>OK</v>
      </c>
      <c r="P31" s="81">
        <f t="shared" si="12"/>
        <v>0</v>
      </c>
      <c r="Q31" s="82"/>
      <c r="R31" s="82"/>
      <c r="S31" s="82"/>
      <c r="T31" s="82"/>
      <c r="U31" s="83"/>
      <c r="V31" s="16">
        <f t="shared" si="6"/>
        <v>0</v>
      </c>
      <c r="W31" s="17" t="str">
        <f t="shared" si="7"/>
        <v>OK</v>
      </c>
      <c r="X31" s="81">
        <f t="shared" si="13"/>
        <v>0</v>
      </c>
      <c r="Y31" s="82"/>
      <c r="Z31" s="82"/>
      <c r="AA31" s="82"/>
      <c r="AB31" s="82"/>
      <c r="AC31" s="83"/>
      <c r="AD31" s="16">
        <f t="shared" si="8"/>
        <v>0</v>
      </c>
      <c r="AE31" s="17" t="str">
        <f t="shared" si="9"/>
        <v>OK</v>
      </c>
      <c r="AF31" s="81">
        <f t="shared" si="14"/>
        <v>0</v>
      </c>
      <c r="AG31" s="82"/>
      <c r="AH31" s="82"/>
      <c r="AI31" s="82"/>
      <c r="AJ31" s="82"/>
      <c r="AK31" s="83"/>
      <c r="AL31" s="16">
        <f t="shared" si="10"/>
        <v>0</v>
      </c>
      <c r="AM31" s="17" t="str">
        <f t="shared" si="11"/>
        <v>OK</v>
      </c>
    </row>
    <row r="32" spans="1:39" x14ac:dyDescent="0.15">
      <c r="B32" s="7" t="s">
        <v>81</v>
      </c>
      <c r="F32" s="79">
        <v>0</v>
      </c>
      <c r="H32" s="81">
        <f>+Assumptions!B43</f>
        <v>0</v>
      </c>
      <c r="I32" s="82">
        <f>+H32</f>
        <v>0</v>
      </c>
      <c r="J32" s="82"/>
      <c r="K32" s="82"/>
      <c r="L32" s="82"/>
      <c r="M32" s="83"/>
      <c r="N32" s="16">
        <f t="shared" si="4"/>
        <v>0</v>
      </c>
      <c r="O32" s="17" t="str">
        <f t="shared" si="5"/>
        <v>OK</v>
      </c>
      <c r="P32" s="81">
        <v>0</v>
      </c>
      <c r="Q32" s="82"/>
      <c r="R32" s="82"/>
      <c r="S32" s="82"/>
      <c r="T32" s="82"/>
      <c r="U32" s="83"/>
      <c r="V32" s="16">
        <f t="shared" si="6"/>
        <v>0</v>
      </c>
      <c r="W32" s="17" t="str">
        <f t="shared" si="7"/>
        <v>OK</v>
      </c>
      <c r="X32" s="81">
        <f t="shared" si="13"/>
        <v>0</v>
      </c>
      <c r="Y32" s="82"/>
      <c r="Z32" s="82"/>
      <c r="AA32" s="82"/>
      <c r="AB32" s="82"/>
      <c r="AC32" s="83"/>
      <c r="AD32" s="16">
        <f t="shared" si="8"/>
        <v>0</v>
      </c>
      <c r="AE32" s="17" t="str">
        <f t="shared" si="9"/>
        <v>OK</v>
      </c>
      <c r="AF32" s="81">
        <f t="shared" si="14"/>
        <v>0</v>
      </c>
      <c r="AG32" s="82"/>
      <c r="AH32" s="82"/>
      <c r="AI32" s="82"/>
      <c r="AJ32" s="82"/>
      <c r="AK32" s="83"/>
      <c r="AL32" s="16">
        <f t="shared" si="10"/>
        <v>0</v>
      </c>
      <c r="AM32" s="17" t="str">
        <f t="shared" si="11"/>
        <v>OK</v>
      </c>
    </row>
    <row r="33" spans="1:39" x14ac:dyDescent="0.15">
      <c r="B33" s="7" t="s">
        <v>30</v>
      </c>
      <c r="F33" s="79">
        <v>0</v>
      </c>
      <c r="H33" s="81">
        <f>+Assumptions!C39</f>
        <v>0</v>
      </c>
      <c r="I33" s="82">
        <f>+H33</f>
        <v>0</v>
      </c>
      <c r="J33" s="82"/>
      <c r="K33" s="82"/>
      <c r="L33" s="82"/>
      <c r="M33" s="83"/>
      <c r="N33" s="16">
        <f t="shared" si="4"/>
        <v>0</v>
      </c>
      <c r="O33" s="17" t="str">
        <f t="shared" si="5"/>
        <v>OK</v>
      </c>
      <c r="P33" s="81">
        <f t="shared" si="12"/>
        <v>0</v>
      </c>
      <c r="Q33" s="82">
        <f>+P33</f>
        <v>0</v>
      </c>
      <c r="R33" s="82"/>
      <c r="S33" s="82"/>
      <c r="T33" s="82"/>
      <c r="U33" s="83"/>
      <c r="V33" s="16">
        <f t="shared" si="6"/>
        <v>0</v>
      </c>
      <c r="W33" s="17" t="str">
        <f t="shared" si="7"/>
        <v>OK</v>
      </c>
      <c r="X33" s="81">
        <v>0</v>
      </c>
      <c r="Y33" s="82">
        <f>+X33</f>
        <v>0</v>
      </c>
      <c r="Z33" s="82"/>
      <c r="AA33" s="82"/>
      <c r="AB33" s="82"/>
      <c r="AC33" s="83"/>
      <c r="AD33" s="16">
        <f t="shared" si="8"/>
        <v>0</v>
      </c>
      <c r="AE33" s="17" t="str">
        <f t="shared" si="9"/>
        <v>OK</v>
      </c>
      <c r="AF33" s="81">
        <f t="shared" si="14"/>
        <v>0</v>
      </c>
      <c r="AG33" s="82">
        <f>+AF33</f>
        <v>0</v>
      </c>
      <c r="AH33" s="82"/>
      <c r="AI33" s="82"/>
      <c r="AJ33" s="82"/>
      <c r="AK33" s="83"/>
      <c r="AL33" s="16">
        <f t="shared" si="10"/>
        <v>0</v>
      </c>
      <c r="AM33" s="17" t="str">
        <f t="shared" si="11"/>
        <v>OK</v>
      </c>
    </row>
    <row r="34" spans="1:39" x14ac:dyDescent="0.15">
      <c r="B34" s="7" t="s">
        <v>31</v>
      </c>
      <c r="F34" s="79">
        <v>0</v>
      </c>
      <c r="H34" s="81">
        <f t="shared" si="15"/>
        <v>0</v>
      </c>
      <c r="I34" s="82"/>
      <c r="J34" s="82"/>
      <c r="K34" s="82"/>
      <c r="L34" s="82"/>
      <c r="M34" s="83"/>
      <c r="N34" s="16">
        <f t="shared" si="4"/>
        <v>0</v>
      </c>
      <c r="O34" s="17" t="str">
        <f t="shared" si="5"/>
        <v>OK</v>
      </c>
      <c r="P34" s="81">
        <f t="shared" si="12"/>
        <v>0</v>
      </c>
      <c r="Q34" s="82"/>
      <c r="R34" s="82"/>
      <c r="S34" s="82"/>
      <c r="T34" s="82"/>
      <c r="U34" s="83"/>
      <c r="V34" s="16">
        <f t="shared" si="6"/>
        <v>0</v>
      </c>
      <c r="W34" s="17" t="str">
        <f t="shared" si="7"/>
        <v>OK</v>
      </c>
      <c r="X34" s="81">
        <f t="shared" si="13"/>
        <v>0</v>
      </c>
      <c r="Y34" s="82"/>
      <c r="Z34" s="82"/>
      <c r="AA34" s="82"/>
      <c r="AB34" s="82"/>
      <c r="AC34" s="83"/>
      <c r="AD34" s="16">
        <f t="shared" si="8"/>
        <v>0</v>
      </c>
      <c r="AE34" s="17" t="str">
        <f t="shared" si="9"/>
        <v>OK</v>
      </c>
      <c r="AF34" s="81">
        <f t="shared" si="14"/>
        <v>0</v>
      </c>
      <c r="AG34" s="82"/>
      <c r="AH34" s="82"/>
      <c r="AI34" s="82"/>
      <c r="AJ34" s="82"/>
      <c r="AK34" s="83"/>
      <c r="AL34" s="16">
        <f t="shared" si="10"/>
        <v>0</v>
      </c>
      <c r="AM34" s="17" t="str">
        <f t="shared" si="11"/>
        <v>OK</v>
      </c>
    </row>
    <row r="35" spans="1:39" x14ac:dyDescent="0.15">
      <c r="B35" s="7" t="s">
        <v>50</v>
      </c>
      <c r="F35" s="79">
        <v>2.5000000000000001E-2</v>
      </c>
      <c r="H35" s="81">
        <f t="shared" si="15"/>
        <v>0</v>
      </c>
      <c r="I35" s="82"/>
      <c r="J35" s="82"/>
      <c r="K35" s="82"/>
      <c r="L35" s="82"/>
      <c r="M35" s="83"/>
      <c r="N35" s="16">
        <f t="shared" si="4"/>
        <v>0</v>
      </c>
      <c r="O35" s="17" t="str">
        <f t="shared" si="5"/>
        <v>OK</v>
      </c>
      <c r="P35" s="81">
        <f t="shared" si="12"/>
        <v>0</v>
      </c>
      <c r="Q35" s="82"/>
      <c r="R35" s="82"/>
      <c r="S35" s="82"/>
      <c r="T35" s="82"/>
      <c r="U35" s="83"/>
      <c r="V35" s="16">
        <f t="shared" si="6"/>
        <v>0</v>
      </c>
      <c r="W35" s="17" t="str">
        <f t="shared" si="7"/>
        <v>OK</v>
      </c>
      <c r="X35" s="81">
        <f t="shared" si="13"/>
        <v>0</v>
      </c>
      <c r="Y35" s="82"/>
      <c r="Z35" s="82"/>
      <c r="AA35" s="82"/>
      <c r="AB35" s="82"/>
      <c r="AC35" s="83"/>
      <c r="AD35" s="16">
        <f t="shared" si="8"/>
        <v>0</v>
      </c>
      <c r="AE35" s="17" t="str">
        <f t="shared" si="9"/>
        <v>OK</v>
      </c>
      <c r="AF35" s="81">
        <f t="shared" si="14"/>
        <v>0</v>
      </c>
      <c r="AG35" s="82"/>
      <c r="AH35" s="82"/>
      <c r="AI35" s="82"/>
      <c r="AJ35" s="82"/>
      <c r="AK35" s="83"/>
      <c r="AL35" s="16">
        <f t="shared" si="10"/>
        <v>0</v>
      </c>
      <c r="AM35" s="17" t="str">
        <f t="shared" si="11"/>
        <v>OK</v>
      </c>
    </row>
    <row r="36" spans="1:39" x14ac:dyDescent="0.15">
      <c r="B36" s="7" t="s">
        <v>32</v>
      </c>
      <c r="F36" s="8" t="s">
        <v>33</v>
      </c>
      <c r="H36" s="16">
        <f>H10*0.02</f>
        <v>0</v>
      </c>
      <c r="I36" s="13">
        <f>H36</f>
        <v>0</v>
      </c>
      <c r="J36" s="18">
        <v>0</v>
      </c>
      <c r="K36" s="18">
        <v>0</v>
      </c>
      <c r="L36" s="18">
        <v>0</v>
      </c>
      <c r="M36" s="19">
        <v>0</v>
      </c>
      <c r="N36" s="16">
        <f t="shared" si="4"/>
        <v>0</v>
      </c>
      <c r="O36" s="17" t="str">
        <f t="shared" si="5"/>
        <v>OK</v>
      </c>
      <c r="P36" s="16">
        <f>P10*0.02</f>
        <v>0</v>
      </c>
      <c r="Q36" s="13">
        <f>P36</f>
        <v>0</v>
      </c>
      <c r="R36" s="18">
        <v>0</v>
      </c>
      <c r="S36" s="18">
        <v>0</v>
      </c>
      <c r="T36" s="18">
        <v>0</v>
      </c>
      <c r="U36" s="19">
        <v>0</v>
      </c>
      <c r="V36" s="16">
        <f t="shared" si="6"/>
        <v>0</v>
      </c>
      <c r="W36" s="17" t="str">
        <f t="shared" si="7"/>
        <v>OK</v>
      </c>
      <c r="X36" s="16">
        <f>X10*0.02</f>
        <v>0</v>
      </c>
      <c r="Y36" s="13">
        <f>X36</f>
        <v>0</v>
      </c>
      <c r="Z36" s="18">
        <v>0</v>
      </c>
      <c r="AA36" s="18">
        <v>0</v>
      </c>
      <c r="AB36" s="18">
        <v>0</v>
      </c>
      <c r="AC36" s="19">
        <v>0</v>
      </c>
      <c r="AD36" s="16">
        <f t="shared" si="8"/>
        <v>0</v>
      </c>
      <c r="AE36" s="17" t="str">
        <f t="shared" si="9"/>
        <v>OK</v>
      </c>
      <c r="AF36" s="16">
        <f>AF10*0.02</f>
        <v>0</v>
      </c>
      <c r="AG36" s="13">
        <f>AF36</f>
        <v>0</v>
      </c>
      <c r="AH36" s="18">
        <v>0</v>
      </c>
      <c r="AI36" s="18">
        <v>0</v>
      </c>
      <c r="AJ36" s="18">
        <v>0</v>
      </c>
      <c r="AK36" s="19">
        <v>0</v>
      </c>
      <c r="AL36" s="16">
        <f t="shared" si="10"/>
        <v>0</v>
      </c>
      <c r="AM36" s="17" t="str">
        <f t="shared" si="11"/>
        <v>OK</v>
      </c>
    </row>
    <row r="37" spans="1:39" x14ac:dyDescent="0.15">
      <c r="B37" s="7" t="s">
        <v>111</v>
      </c>
      <c r="F37" s="8" t="s">
        <v>33</v>
      </c>
      <c r="H37" s="16">
        <f>(H6-H7)*0.1027</f>
        <v>0</v>
      </c>
      <c r="I37" s="13">
        <f>H37</f>
        <v>0</v>
      </c>
      <c r="J37" s="18">
        <v>0</v>
      </c>
      <c r="K37" s="18">
        <v>0</v>
      </c>
      <c r="L37" s="18">
        <v>0</v>
      </c>
      <c r="M37" s="19">
        <v>0</v>
      </c>
      <c r="N37" s="16">
        <f t="shared" si="4"/>
        <v>0</v>
      </c>
      <c r="O37" s="17" t="str">
        <f t="shared" si="5"/>
        <v>OK</v>
      </c>
      <c r="P37" s="16">
        <f>(P6-P7)*0.1027</f>
        <v>0</v>
      </c>
      <c r="Q37" s="13">
        <f>P37</f>
        <v>0</v>
      </c>
      <c r="R37" s="18">
        <v>0</v>
      </c>
      <c r="S37" s="18">
        <v>0</v>
      </c>
      <c r="T37" s="18">
        <v>0</v>
      </c>
      <c r="U37" s="19">
        <v>0</v>
      </c>
      <c r="V37" s="16">
        <f t="shared" si="6"/>
        <v>0</v>
      </c>
      <c r="W37" s="17" t="str">
        <f t="shared" si="7"/>
        <v>OK</v>
      </c>
      <c r="X37" s="16">
        <f>(X6-X7)*0.1027</f>
        <v>0</v>
      </c>
      <c r="Y37" s="13">
        <f>X37</f>
        <v>0</v>
      </c>
      <c r="Z37" s="18">
        <v>0</v>
      </c>
      <c r="AA37" s="18">
        <v>0</v>
      </c>
      <c r="AB37" s="18">
        <v>0</v>
      </c>
      <c r="AC37" s="19">
        <v>0</v>
      </c>
      <c r="AD37" s="16">
        <f t="shared" si="8"/>
        <v>0</v>
      </c>
      <c r="AE37" s="17" t="str">
        <f t="shared" si="9"/>
        <v>OK</v>
      </c>
      <c r="AF37" s="16">
        <f>(AF6-AF7)*0.1027</f>
        <v>0</v>
      </c>
      <c r="AG37" s="13">
        <f>AF37</f>
        <v>0</v>
      </c>
      <c r="AH37" s="18">
        <v>0</v>
      </c>
      <c r="AI37" s="18">
        <v>0</v>
      </c>
      <c r="AJ37" s="18">
        <v>0</v>
      </c>
      <c r="AK37" s="19">
        <v>0</v>
      </c>
      <c r="AL37" s="16">
        <f t="shared" si="10"/>
        <v>0</v>
      </c>
      <c r="AM37" s="17" t="str">
        <f t="shared" si="11"/>
        <v>OK</v>
      </c>
    </row>
    <row r="38" spans="1:39" x14ac:dyDescent="0.15">
      <c r="H38" s="16"/>
      <c r="I38" s="13"/>
      <c r="J38" s="13"/>
      <c r="K38" s="13"/>
      <c r="L38" s="13"/>
      <c r="M38" s="32"/>
      <c r="N38" s="16"/>
      <c r="O38" s="17" t="str">
        <f t="shared" si="5"/>
        <v>OK</v>
      </c>
      <c r="P38" s="16"/>
      <c r="Q38" s="13"/>
      <c r="R38" s="13"/>
      <c r="S38" s="13"/>
      <c r="T38" s="13"/>
      <c r="U38" s="32"/>
      <c r="V38" s="16"/>
      <c r="W38" s="17" t="str">
        <f t="shared" si="7"/>
        <v>OK</v>
      </c>
      <c r="X38" s="16"/>
      <c r="Y38" s="13"/>
      <c r="Z38" s="13"/>
      <c r="AA38" s="13"/>
      <c r="AB38" s="13"/>
      <c r="AC38" s="32"/>
      <c r="AD38" s="16"/>
      <c r="AE38" s="17" t="str">
        <f t="shared" si="9"/>
        <v>OK</v>
      </c>
      <c r="AF38" s="16"/>
      <c r="AG38" s="13"/>
      <c r="AH38" s="13"/>
      <c r="AI38" s="13"/>
      <c r="AJ38" s="13"/>
      <c r="AK38" s="32"/>
      <c r="AL38" s="16"/>
      <c r="AM38" s="17" t="str">
        <f t="shared" si="11"/>
        <v>OK</v>
      </c>
    </row>
    <row r="39" spans="1:39" x14ac:dyDescent="0.15">
      <c r="A39" s="10" t="s">
        <v>34</v>
      </c>
      <c r="B39" s="10"/>
      <c r="C39" s="10"/>
      <c r="D39" s="10"/>
      <c r="H39" s="33">
        <f t="shared" ref="H39:N39" si="16">SUM(H18:H38)</f>
        <v>0</v>
      </c>
      <c r="I39" s="35">
        <f t="shared" si="16"/>
        <v>0</v>
      </c>
      <c r="J39" s="35">
        <f t="shared" si="16"/>
        <v>0</v>
      </c>
      <c r="K39" s="35">
        <f t="shared" si="16"/>
        <v>0</v>
      </c>
      <c r="L39" s="35">
        <f t="shared" si="16"/>
        <v>0</v>
      </c>
      <c r="M39" s="36">
        <f t="shared" si="16"/>
        <v>0</v>
      </c>
      <c r="N39" s="33">
        <f t="shared" si="16"/>
        <v>0</v>
      </c>
      <c r="O39" s="17" t="str">
        <f t="shared" si="5"/>
        <v>OK</v>
      </c>
      <c r="P39" s="33">
        <f>SUM(P18:P38)</f>
        <v>0</v>
      </c>
      <c r="Q39" s="34">
        <f t="shared" ref="Q39:V39" si="17">SUM(Q18:Q38)</f>
        <v>0</v>
      </c>
      <c r="R39" s="35">
        <f t="shared" si="17"/>
        <v>0</v>
      </c>
      <c r="S39" s="35">
        <f t="shared" si="17"/>
        <v>0</v>
      </c>
      <c r="T39" s="35">
        <f t="shared" si="17"/>
        <v>0</v>
      </c>
      <c r="U39" s="36">
        <f t="shared" si="17"/>
        <v>0</v>
      </c>
      <c r="V39" s="33">
        <f t="shared" si="17"/>
        <v>0</v>
      </c>
      <c r="W39" s="17" t="str">
        <f t="shared" si="7"/>
        <v>OK</v>
      </c>
      <c r="X39" s="33">
        <f>SUM(X18:X38)</f>
        <v>0</v>
      </c>
      <c r="Y39" s="34">
        <f t="shared" ref="Y39:AD39" si="18">SUM(Y18:Y38)</f>
        <v>0</v>
      </c>
      <c r="Z39" s="35">
        <f t="shared" si="18"/>
        <v>0</v>
      </c>
      <c r="AA39" s="35">
        <f t="shared" si="18"/>
        <v>0</v>
      </c>
      <c r="AB39" s="35">
        <f t="shared" si="18"/>
        <v>0</v>
      </c>
      <c r="AC39" s="36">
        <f t="shared" si="18"/>
        <v>0</v>
      </c>
      <c r="AD39" s="33">
        <f t="shared" si="18"/>
        <v>0</v>
      </c>
      <c r="AE39" s="17" t="str">
        <f t="shared" si="9"/>
        <v>OK</v>
      </c>
      <c r="AF39" s="33">
        <f>SUM(AF18:AF38)</f>
        <v>0</v>
      </c>
      <c r="AG39" s="34">
        <f t="shared" ref="AG39:AL39" si="19">SUM(AG18:AG38)</f>
        <v>0</v>
      </c>
      <c r="AH39" s="35">
        <f t="shared" si="19"/>
        <v>0</v>
      </c>
      <c r="AI39" s="35">
        <f t="shared" si="19"/>
        <v>0</v>
      </c>
      <c r="AJ39" s="35">
        <f t="shared" si="19"/>
        <v>0</v>
      </c>
      <c r="AK39" s="36">
        <f t="shared" si="19"/>
        <v>0</v>
      </c>
      <c r="AL39" s="33">
        <f t="shared" si="19"/>
        <v>0</v>
      </c>
      <c r="AM39" s="17" t="str">
        <f t="shared" si="11"/>
        <v>OK</v>
      </c>
    </row>
    <row r="40" spans="1:39" x14ac:dyDescent="0.15">
      <c r="H40" s="16"/>
      <c r="I40" s="13"/>
      <c r="J40" s="13"/>
      <c r="K40" s="13"/>
      <c r="L40" s="13"/>
      <c r="M40" s="32"/>
      <c r="N40" s="16"/>
      <c r="O40" s="17" t="s">
        <v>0</v>
      </c>
      <c r="P40" s="16"/>
      <c r="Q40" s="13"/>
      <c r="R40" s="13"/>
      <c r="S40" s="13"/>
      <c r="T40" s="13"/>
      <c r="U40" s="32"/>
      <c r="V40" s="16"/>
      <c r="W40" s="17" t="s">
        <v>0</v>
      </c>
      <c r="X40" s="16"/>
      <c r="Y40" s="13"/>
      <c r="Z40" s="13"/>
      <c r="AA40" s="13"/>
      <c r="AB40" s="13"/>
      <c r="AC40" s="32"/>
      <c r="AD40" s="16"/>
      <c r="AE40" s="17" t="s">
        <v>0</v>
      </c>
      <c r="AF40" s="16"/>
      <c r="AG40" s="13"/>
      <c r="AH40" s="13"/>
      <c r="AI40" s="13"/>
      <c r="AJ40" s="13"/>
      <c r="AK40" s="32"/>
      <c r="AL40" s="16"/>
      <c r="AM40" s="17" t="s">
        <v>0</v>
      </c>
    </row>
    <row r="41" spans="1:39" ht="14" thickBot="1" x14ac:dyDescent="0.2">
      <c r="A41" s="10" t="s">
        <v>35</v>
      </c>
      <c r="B41" s="10"/>
      <c r="C41" s="10"/>
      <c r="D41" s="10"/>
      <c r="H41" s="40">
        <f t="shared" ref="H41:N41" si="20">H15-H39</f>
        <v>0</v>
      </c>
      <c r="I41" s="42">
        <f t="shared" si="20"/>
        <v>0</v>
      </c>
      <c r="J41" s="42">
        <f t="shared" si="20"/>
        <v>0</v>
      </c>
      <c r="K41" s="42">
        <f t="shared" si="20"/>
        <v>0</v>
      </c>
      <c r="L41" s="42">
        <f t="shared" si="20"/>
        <v>0</v>
      </c>
      <c r="M41" s="43">
        <f t="shared" si="20"/>
        <v>0</v>
      </c>
      <c r="N41" s="40">
        <f t="shared" si="20"/>
        <v>0</v>
      </c>
      <c r="O41" s="17" t="str">
        <f>IF(N41=H41,"OK","FIX")</f>
        <v>OK</v>
      </c>
      <c r="P41" s="40">
        <f>P15-P39</f>
        <v>0</v>
      </c>
      <c r="Q41" s="41">
        <f t="shared" ref="Q41:V41" si="21">Q15-Q39</f>
        <v>0</v>
      </c>
      <c r="R41" s="42">
        <f t="shared" si="21"/>
        <v>0</v>
      </c>
      <c r="S41" s="42">
        <f t="shared" si="21"/>
        <v>0</v>
      </c>
      <c r="T41" s="42">
        <f t="shared" si="21"/>
        <v>0</v>
      </c>
      <c r="U41" s="43">
        <f t="shared" si="21"/>
        <v>0</v>
      </c>
      <c r="V41" s="40">
        <f t="shared" si="21"/>
        <v>0</v>
      </c>
      <c r="W41" s="17" t="str">
        <f>IF(V41=P41,"OK","FIX")</f>
        <v>OK</v>
      </c>
      <c r="X41" s="40">
        <f>X15-X39</f>
        <v>0</v>
      </c>
      <c r="Y41" s="41">
        <f t="shared" ref="Y41:AD41" si="22">Y15-Y39</f>
        <v>0</v>
      </c>
      <c r="Z41" s="42">
        <f t="shared" si="22"/>
        <v>0</v>
      </c>
      <c r="AA41" s="42">
        <f t="shared" si="22"/>
        <v>0</v>
      </c>
      <c r="AB41" s="42">
        <f t="shared" si="22"/>
        <v>0</v>
      </c>
      <c r="AC41" s="43">
        <f t="shared" si="22"/>
        <v>0</v>
      </c>
      <c r="AD41" s="40">
        <f t="shared" si="22"/>
        <v>0</v>
      </c>
      <c r="AE41" s="17" t="str">
        <f>IF(AD41=X41,"OK","FIX")</f>
        <v>OK</v>
      </c>
      <c r="AF41" s="40">
        <f>AF15-AF39</f>
        <v>0</v>
      </c>
      <c r="AG41" s="41">
        <f t="shared" ref="AG41:AL41" si="23">AG15-AG39</f>
        <v>0</v>
      </c>
      <c r="AH41" s="42">
        <f t="shared" si="23"/>
        <v>0</v>
      </c>
      <c r="AI41" s="42">
        <f t="shared" si="23"/>
        <v>0</v>
      </c>
      <c r="AJ41" s="42">
        <f t="shared" si="23"/>
        <v>0</v>
      </c>
      <c r="AK41" s="43">
        <f t="shared" si="23"/>
        <v>0</v>
      </c>
      <c r="AL41" s="40">
        <f t="shared" si="23"/>
        <v>0</v>
      </c>
      <c r="AM41" s="17" t="str">
        <f>IF(AL41=AF41,"OK","FIX")</f>
        <v>OK</v>
      </c>
    </row>
    <row r="42" spans="1:39" ht="14" thickTop="1" x14ac:dyDescent="0.15">
      <c r="H42" s="16"/>
      <c r="I42" s="13"/>
      <c r="J42" s="13"/>
      <c r="K42" s="13"/>
      <c r="L42" s="13"/>
      <c r="M42" s="32"/>
      <c r="N42" s="16"/>
      <c r="O42" s="17" t="s">
        <v>0</v>
      </c>
      <c r="P42" s="16"/>
      <c r="Q42" s="13"/>
      <c r="R42" s="13"/>
      <c r="S42" s="13"/>
      <c r="T42" s="13"/>
      <c r="U42" s="32"/>
      <c r="V42" s="16"/>
      <c r="W42" s="17" t="s">
        <v>0</v>
      </c>
      <c r="X42" s="16"/>
      <c r="Y42" s="13"/>
      <c r="Z42" s="13"/>
      <c r="AA42" s="13"/>
      <c r="AB42" s="13"/>
      <c r="AC42" s="32"/>
      <c r="AD42" s="16"/>
      <c r="AE42" s="17" t="s">
        <v>0</v>
      </c>
      <c r="AF42" s="16"/>
      <c r="AG42" s="13"/>
      <c r="AH42" s="13"/>
      <c r="AI42" s="13"/>
      <c r="AJ42" s="13"/>
      <c r="AK42" s="32"/>
      <c r="AL42" s="16"/>
      <c r="AM42" s="17" t="s">
        <v>0</v>
      </c>
    </row>
    <row r="43" spans="1:39" x14ac:dyDescent="0.15">
      <c r="A43" s="44"/>
      <c r="B43" s="44" t="s">
        <v>36</v>
      </c>
      <c r="F43" s="69"/>
      <c r="H43" s="16"/>
      <c r="I43" s="13"/>
      <c r="J43" s="13"/>
      <c r="K43" s="13"/>
      <c r="L43" s="13"/>
      <c r="M43" s="32"/>
      <c r="N43" s="16"/>
      <c r="O43" s="17" t="s">
        <v>0</v>
      </c>
      <c r="P43" s="16"/>
      <c r="Q43" s="13"/>
      <c r="R43" s="13"/>
      <c r="S43" s="13"/>
      <c r="T43" s="13"/>
      <c r="U43" s="32"/>
      <c r="V43" s="16"/>
      <c r="W43" s="17" t="s">
        <v>0</v>
      </c>
      <c r="X43" s="16"/>
      <c r="Y43" s="13"/>
      <c r="Z43" s="13"/>
      <c r="AA43" s="13"/>
      <c r="AB43" s="13"/>
      <c r="AC43" s="32"/>
      <c r="AD43" s="16"/>
      <c r="AE43" s="17" t="s">
        <v>0</v>
      </c>
      <c r="AF43" s="16"/>
      <c r="AG43" s="13"/>
      <c r="AH43" s="13"/>
      <c r="AI43" s="13"/>
      <c r="AJ43" s="13"/>
      <c r="AK43" s="32"/>
      <c r="AL43" s="16"/>
      <c r="AM43" s="17" t="s">
        <v>0</v>
      </c>
    </row>
    <row r="44" spans="1:39" x14ac:dyDescent="0.15">
      <c r="A44" s="44"/>
      <c r="B44" s="44"/>
      <c r="C44" s="7" t="s">
        <v>37</v>
      </c>
      <c r="F44" s="69"/>
      <c r="H44" s="84">
        <f>+Assumptions!H13</f>
        <v>0</v>
      </c>
      <c r="I44" s="13">
        <v>0</v>
      </c>
      <c r="J44" s="18">
        <v>0</v>
      </c>
      <c r="K44" s="18">
        <v>0</v>
      </c>
      <c r="L44" s="18">
        <v>0</v>
      </c>
      <c r="M44" s="19">
        <v>0</v>
      </c>
      <c r="N44" s="16">
        <f>SUM(I44:M44)</f>
        <v>0</v>
      </c>
      <c r="O44" s="106" t="s">
        <v>1</v>
      </c>
      <c r="P44" s="84">
        <f>+Assumptions!E14</f>
        <v>0</v>
      </c>
      <c r="Q44" s="13">
        <v>0</v>
      </c>
      <c r="R44" s="18">
        <v>0</v>
      </c>
      <c r="S44" s="18">
        <v>0</v>
      </c>
      <c r="T44" s="18">
        <v>0</v>
      </c>
      <c r="U44" s="19">
        <v>0</v>
      </c>
      <c r="V44" s="16">
        <f>SUM(Q44:U44)</f>
        <v>0</v>
      </c>
      <c r="W44" s="106" t="s">
        <v>1</v>
      </c>
      <c r="X44" s="84">
        <f>+Assumptions!E15</f>
        <v>0</v>
      </c>
      <c r="Y44" s="13">
        <f>+X44</f>
        <v>0</v>
      </c>
      <c r="Z44" s="18">
        <v>0</v>
      </c>
      <c r="AA44" s="18">
        <v>0</v>
      </c>
      <c r="AB44" s="18">
        <v>0</v>
      </c>
      <c r="AC44" s="19">
        <v>0</v>
      </c>
      <c r="AD44" s="16">
        <f>SUM(Y44:AC44)</f>
        <v>0</v>
      </c>
      <c r="AE44" s="106" t="s">
        <v>1</v>
      </c>
      <c r="AF44" s="84">
        <f>+Assumptions!E16</f>
        <v>0</v>
      </c>
      <c r="AG44" s="13">
        <f>+AF44</f>
        <v>0</v>
      </c>
      <c r="AH44" s="18">
        <v>0</v>
      </c>
      <c r="AI44" s="18">
        <v>0</v>
      </c>
      <c r="AJ44" s="18">
        <v>0</v>
      </c>
      <c r="AK44" s="19">
        <v>0</v>
      </c>
      <c r="AL44" s="77" t="s">
        <v>1</v>
      </c>
      <c r="AM44" s="106" t="s">
        <v>1</v>
      </c>
    </row>
    <row r="45" spans="1:39" x14ac:dyDescent="0.15">
      <c r="A45" s="44"/>
      <c r="B45" s="44"/>
      <c r="C45" s="7" t="s">
        <v>38</v>
      </c>
      <c r="F45" s="105">
        <v>0</v>
      </c>
      <c r="H45" s="85">
        <f>+Assumptions!C21</f>
        <v>0</v>
      </c>
      <c r="I45" s="46">
        <v>0</v>
      </c>
      <c r="J45" s="18"/>
      <c r="K45" s="18"/>
      <c r="L45" s="18"/>
      <c r="M45" s="19"/>
      <c r="N45" s="47">
        <f>SUM(I45:M45)</f>
        <v>0</v>
      </c>
      <c r="O45" s="106" t="s">
        <v>1</v>
      </c>
      <c r="P45" s="85">
        <f>+H45*(1+F45)</f>
        <v>0</v>
      </c>
      <c r="Q45" s="46">
        <v>0</v>
      </c>
      <c r="R45" s="18"/>
      <c r="S45" s="18"/>
      <c r="T45" s="18"/>
      <c r="U45" s="19"/>
      <c r="V45" s="47">
        <f>SUM(Q45:U45)</f>
        <v>0</v>
      </c>
      <c r="W45" s="106" t="s">
        <v>1</v>
      </c>
      <c r="X45" s="85">
        <f>+P45*(1+F45)</f>
        <v>0</v>
      </c>
      <c r="Y45" s="46">
        <v>0</v>
      </c>
      <c r="Z45" s="18"/>
      <c r="AA45" s="18"/>
      <c r="AB45" s="18"/>
      <c r="AC45" s="19"/>
      <c r="AD45" s="47">
        <v>0</v>
      </c>
      <c r="AE45" s="106" t="s">
        <v>1</v>
      </c>
      <c r="AF45" s="85">
        <f>+X45*(1+F45)</f>
        <v>0</v>
      </c>
      <c r="AG45" s="46">
        <v>0</v>
      </c>
      <c r="AH45" s="18"/>
      <c r="AI45" s="18"/>
      <c r="AJ45" s="18"/>
      <c r="AK45" s="19"/>
      <c r="AL45" s="107" t="s">
        <v>1</v>
      </c>
      <c r="AM45" s="106" t="s">
        <v>1</v>
      </c>
    </row>
    <row r="46" spans="1:39" x14ac:dyDescent="0.15">
      <c r="A46" s="44"/>
      <c r="B46" s="44"/>
      <c r="C46" s="7" t="s">
        <v>39</v>
      </c>
      <c r="F46" s="69"/>
      <c r="H46" s="85">
        <v>0</v>
      </c>
      <c r="I46" s="46">
        <f>+H46</f>
        <v>0</v>
      </c>
      <c r="J46" s="18"/>
      <c r="K46" s="18"/>
      <c r="L46" s="18"/>
      <c r="M46" s="19"/>
      <c r="N46" s="16">
        <f>SUM(I46:M46)</f>
        <v>0</v>
      </c>
      <c r="O46" s="106" t="s">
        <v>1</v>
      </c>
      <c r="P46" s="85">
        <v>0</v>
      </c>
      <c r="Q46" s="46">
        <f>+P46</f>
        <v>0</v>
      </c>
      <c r="R46" s="18"/>
      <c r="S46" s="18"/>
      <c r="T46" s="18"/>
      <c r="U46" s="19"/>
      <c r="V46" s="16">
        <f>SUM(Q46:U46)</f>
        <v>0</v>
      </c>
      <c r="W46" s="106" t="s">
        <v>1</v>
      </c>
      <c r="X46" s="81">
        <f>+P46*(1+F46)</f>
        <v>0</v>
      </c>
      <c r="Y46" s="46">
        <f>+X46</f>
        <v>0</v>
      </c>
      <c r="Z46" s="18"/>
      <c r="AA46" s="18"/>
      <c r="AB46" s="18"/>
      <c r="AC46" s="19"/>
      <c r="AD46" s="16">
        <f>SUM(Y46:AC46)</f>
        <v>0</v>
      </c>
      <c r="AE46" s="106" t="s">
        <v>1</v>
      </c>
      <c r="AF46" s="85">
        <v>0</v>
      </c>
      <c r="AG46" s="46">
        <f>+AF46</f>
        <v>0</v>
      </c>
      <c r="AH46" s="18"/>
      <c r="AI46" s="18"/>
      <c r="AJ46" s="18"/>
      <c r="AK46" s="19"/>
      <c r="AL46" s="77" t="s">
        <v>1</v>
      </c>
      <c r="AM46" s="106" t="s">
        <v>1</v>
      </c>
    </row>
    <row r="47" spans="1:39" x14ac:dyDescent="0.15">
      <c r="A47" s="44"/>
      <c r="B47" s="44"/>
      <c r="C47" s="7" t="s">
        <v>52</v>
      </c>
      <c r="F47" s="69"/>
      <c r="H47" s="85">
        <v>0</v>
      </c>
      <c r="I47" s="46">
        <f>+H47</f>
        <v>0</v>
      </c>
      <c r="J47" s="18"/>
      <c r="K47" s="18"/>
      <c r="L47" s="18"/>
      <c r="M47" s="19"/>
      <c r="N47" s="16"/>
      <c r="O47" s="106" t="s">
        <v>1</v>
      </c>
      <c r="P47" s="85">
        <v>0</v>
      </c>
      <c r="Q47" s="46"/>
      <c r="R47" s="18"/>
      <c r="S47" s="18"/>
      <c r="T47" s="18"/>
      <c r="U47" s="19"/>
      <c r="V47" s="16"/>
      <c r="W47" s="106" t="s">
        <v>1</v>
      </c>
      <c r="X47" s="85">
        <v>0</v>
      </c>
      <c r="Y47" s="46"/>
      <c r="Z47" s="18"/>
      <c r="AA47" s="18"/>
      <c r="AB47" s="18"/>
      <c r="AC47" s="19"/>
      <c r="AD47" s="16"/>
      <c r="AE47" s="17"/>
      <c r="AF47" s="85">
        <v>0</v>
      </c>
      <c r="AG47" s="46"/>
      <c r="AH47" s="18"/>
      <c r="AI47" s="18"/>
      <c r="AJ47" s="18"/>
      <c r="AK47" s="19"/>
      <c r="AL47" s="77" t="s">
        <v>1</v>
      </c>
      <c r="AM47" s="17"/>
    </row>
    <row r="48" spans="1:39" x14ac:dyDescent="0.15">
      <c r="A48" s="44"/>
      <c r="B48" s="44"/>
      <c r="C48" s="7" t="s">
        <v>40</v>
      </c>
      <c r="F48" s="69"/>
      <c r="H48" s="85">
        <v>0</v>
      </c>
      <c r="I48" s="46">
        <f>+H48</f>
        <v>0</v>
      </c>
      <c r="J48" s="18"/>
      <c r="K48" s="18"/>
      <c r="L48" s="18"/>
      <c r="M48" s="19"/>
      <c r="N48" s="16">
        <f>SUM(I48:M48)</f>
        <v>0</v>
      </c>
      <c r="O48" s="106" t="s">
        <v>1</v>
      </c>
      <c r="P48" s="85">
        <v>0</v>
      </c>
      <c r="Q48" s="46">
        <f>+P48</f>
        <v>0</v>
      </c>
      <c r="R48" s="18"/>
      <c r="S48" s="18"/>
      <c r="T48" s="18"/>
      <c r="U48" s="19"/>
      <c r="V48" s="16">
        <f>+P48</f>
        <v>0</v>
      </c>
      <c r="W48" s="106" t="s">
        <v>1</v>
      </c>
      <c r="X48" s="85">
        <v>0</v>
      </c>
      <c r="Y48" s="46">
        <f>+X48</f>
        <v>0</v>
      </c>
      <c r="Z48" s="18"/>
      <c r="AA48" s="18"/>
      <c r="AB48" s="18"/>
      <c r="AC48" s="19"/>
      <c r="AD48" s="16">
        <f>+X48</f>
        <v>0</v>
      </c>
      <c r="AE48" s="106" t="s">
        <v>1</v>
      </c>
      <c r="AF48" s="85">
        <v>0</v>
      </c>
      <c r="AG48" s="46">
        <f>+AF48</f>
        <v>0</v>
      </c>
      <c r="AH48" s="18"/>
      <c r="AI48" s="18"/>
      <c r="AJ48" s="18"/>
      <c r="AK48" s="19"/>
      <c r="AL48" s="16">
        <f>+AF48</f>
        <v>0</v>
      </c>
      <c r="AM48" s="106" t="s">
        <v>1</v>
      </c>
    </row>
    <row r="49" spans="1:39" x14ac:dyDescent="0.15">
      <c r="A49" s="44"/>
      <c r="B49" s="44"/>
      <c r="F49" s="69"/>
      <c r="H49" s="45"/>
      <c r="I49" s="46"/>
      <c r="J49" s="13"/>
      <c r="K49" s="13"/>
      <c r="L49" s="13"/>
      <c r="M49" s="32"/>
      <c r="N49" s="45"/>
      <c r="O49" s="17" t="s">
        <v>0</v>
      </c>
      <c r="P49" s="45"/>
      <c r="Q49" s="46"/>
      <c r="R49" s="13"/>
      <c r="S49" s="13"/>
      <c r="T49" s="13"/>
      <c r="U49" s="32"/>
      <c r="V49" s="45"/>
      <c r="W49" s="17" t="s">
        <v>0</v>
      </c>
      <c r="X49" s="45"/>
      <c r="Y49" s="46"/>
      <c r="Z49" s="13"/>
      <c r="AA49" s="13"/>
      <c r="AB49" s="13"/>
      <c r="AC49" s="32"/>
      <c r="AD49" s="45"/>
      <c r="AE49" s="17" t="s">
        <v>0</v>
      </c>
      <c r="AF49" s="45"/>
      <c r="AG49" s="46"/>
      <c r="AH49" s="13"/>
      <c r="AI49" s="13"/>
      <c r="AJ49" s="13"/>
      <c r="AK49" s="32"/>
      <c r="AL49" s="45"/>
      <c r="AM49" s="17" t="s">
        <v>0</v>
      </c>
    </row>
    <row r="50" spans="1:39" s="50" customFormat="1" ht="12.75" hidden="1" customHeight="1" x14ac:dyDescent="0.15">
      <c r="A50" s="48"/>
      <c r="B50" s="48" t="s">
        <v>41</v>
      </c>
      <c r="C50" s="49"/>
      <c r="D50" s="49"/>
      <c r="F50" s="51"/>
      <c r="H50" s="16">
        <v>235000</v>
      </c>
      <c r="I50" s="13"/>
      <c r="J50" s="13"/>
      <c r="K50" s="13"/>
      <c r="L50" s="13"/>
      <c r="M50" s="32"/>
      <c r="N50" s="16">
        <v>235000</v>
      </c>
      <c r="O50" s="17" t="str">
        <f>IF(N50=H50,"OK","FIX")</f>
        <v>OK</v>
      </c>
      <c r="P50" s="16">
        <v>235000</v>
      </c>
      <c r="Q50" s="13"/>
      <c r="R50" s="13"/>
      <c r="S50" s="13"/>
      <c r="T50" s="13"/>
      <c r="U50" s="32"/>
      <c r="V50" s="16">
        <v>235000</v>
      </c>
      <c r="W50" s="17" t="str">
        <f>IF(V50=P50,"OK","FIX")</f>
        <v>OK</v>
      </c>
      <c r="X50" s="16">
        <v>235000</v>
      </c>
      <c r="Y50" s="13"/>
      <c r="Z50" s="13"/>
      <c r="AA50" s="13"/>
      <c r="AB50" s="13"/>
      <c r="AC50" s="32"/>
      <c r="AD50" s="16">
        <v>235000</v>
      </c>
      <c r="AE50" s="17" t="str">
        <f>IF(AD50=X50,"OK","FIX")</f>
        <v>OK</v>
      </c>
      <c r="AF50" s="16">
        <v>235000</v>
      </c>
      <c r="AG50" s="13"/>
      <c r="AH50" s="13"/>
      <c r="AI50" s="13"/>
      <c r="AJ50" s="13"/>
      <c r="AK50" s="32"/>
      <c r="AL50" s="16">
        <v>235000</v>
      </c>
      <c r="AM50" s="17" t="str">
        <f>IF(AL50=AF50,"OK","FIX")</f>
        <v>OK</v>
      </c>
    </row>
    <row r="51" spans="1:39" s="53" customFormat="1" ht="12.75" hidden="1" customHeight="1" x14ac:dyDescent="0.15">
      <c r="A51" s="52"/>
      <c r="B51" s="52"/>
      <c r="C51" s="26"/>
      <c r="D51" s="26"/>
      <c r="F51" s="54"/>
      <c r="H51" s="55">
        <v>1.07</v>
      </c>
      <c r="I51" s="56"/>
      <c r="J51" s="56"/>
      <c r="K51" s="56"/>
      <c r="L51" s="56"/>
      <c r="M51" s="57"/>
      <c r="N51" s="55">
        <v>1.07</v>
      </c>
      <c r="O51" s="17" t="str">
        <f>IF(N51=H51,"OK","FIX")</f>
        <v>OK</v>
      </c>
      <c r="P51" s="55">
        <v>1.07</v>
      </c>
      <c r="Q51" s="56"/>
      <c r="R51" s="56"/>
      <c r="S51" s="56"/>
      <c r="T51" s="56"/>
      <c r="U51" s="57"/>
      <c r="V51" s="55">
        <v>1.07</v>
      </c>
      <c r="W51" s="17" t="str">
        <f>IF(V51=P51,"OK","FIX")</f>
        <v>OK</v>
      </c>
      <c r="X51" s="55">
        <v>1.07</v>
      </c>
      <c r="Y51" s="56"/>
      <c r="Z51" s="56"/>
      <c r="AA51" s="56"/>
      <c r="AB51" s="56"/>
      <c r="AC51" s="57"/>
      <c r="AD51" s="55">
        <v>1.07</v>
      </c>
      <c r="AE51" s="17" t="str">
        <f>IF(AD51=X51,"OK","FIX")</f>
        <v>OK</v>
      </c>
      <c r="AF51" s="55">
        <v>1.07</v>
      </c>
      <c r="AG51" s="56"/>
      <c r="AH51" s="56"/>
      <c r="AI51" s="56"/>
      <c r="AJ51" s="56"/>
      <c r="AK51" s="57"/>
      <c r="AL51" s="55">
        <v>1.07</v>
      </c>
      <c r="AM51" s="17" t="str">
        <f>IF(AL51=AF51,"OK","FIX")</f>
        <v>OK</v>
      </c>
    </row>
    <row r="52" spans="1:39" ht="14" thickBot="1" x14ac:dyDescent="0.2">
      <c r="A52" s="10" t="s">
        <v>42</v>
      </c>
      <c r="B52" s="10"/>
      <c r="C52" s="10"/>
      <c r="D52" s="10"/>
      <c r="H52" s="61">
        <f t="shared" ref="H52:N52" si="24">+H41</f>
        <v>0</v>
      </c>
      <c r="I52" s="62">
        <f t="shared" si="24"/>
        <v>0</v>
      </c>
      <c r="J52" s="62">
        <f t="shared" si="24"/>
        <v>0</v>
      </c>
      <c r="K52" s="62">
        <f t="shared" si="24"/>
        <v>0</v>
      </c>
      <c r="L52" s="62">
        <f t="shared" si="24"/>
        <v>0</v>
      </c>
      <c r="M52" s="63">
        <f t="shared" si="24"/>
        <v>0</v>
      </c>
      <c r="N52" s="61">
        <f t="shared" si="24"/>
        <v>0</v>
      </c>
      <c r="O52" s="17" t="str">
        <f>IF(N52=H52,"OK","FIX")</f>
        <v>OK</v>
      </c>
      <c r="P52" s="61">
        <f>+P41</f>
        <v>0</v>
      </c>
      <c r="Q52" s="62">
        <f t="shared" ref="Q52:V52" si="25">+Q41</f>
        <v>0</v>
      </c>
      <c r="R52" s="62">
        <f t="shared" si="25"/>
        <v>0</v>
      </c>
      <c r="S52" s="62">
        <f t="shared" si="25"/>
        <v>0</v>
      </c>
      <c r="T52" s="62">
        <f t="shared" si="25"/>
        <v>0</v>
      </c>
      <c r="U52" s="63">
        <f t="shared" si="25"/>
        <v>0</v>
      </c>
      <c r="V52" s="61">
        <f t="shared" si="25"/>
        <v>0</v>
      </c>
      <c r="W52" s="17" t="str">
        <f>IF(V52=P52,"OK","FIX")</f>
        <v>OK</v>
      </c>
      <c r="X52" s="61">
        <f>+X41</f>
        <v>0</v>
      </c>
      <c r="Y52" s="62">
        <f t="shared" ref="Y52:AD52" si="26">+Y41</f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3">
        <f t="shared" si="26"/>
        <v>0</v>
      </c>
      <c r="AD52" s="61">
        <f t="shared" si="26"/>
        <v>0</v>
      </c>
      <c r="AE52" s="17" t="str">
        <f>IF(AD52=X52,"OK","FIX")</f>
        <v>OK</v>
      </c>
      <c r="AF52" s="61">
        <f>+AF41</f>
        <v>0</v>
      </c>
      <c r="AG52" s="62">
        <f t="shared" ref="AG52:AL52" si="27">+AG41</f>
        <v>0</v>
      </c>
      <c r="AH52" s="62">
        <f t="shared" si="27"/>
        <v>0</v>
      </c>
      <c r="AI52" s="62">
        <f t="shared" si="27"/>
        <v>0</v>
      </c>
      <c r="AJ52" s="62">
        <f t="shared" si="27"/>
        <v>0</v>
      </c>
      <c r="AK52" s="63">
        <f t="shared" si="27"/>
        <v>0</v>
      </c>
      <c r="AL52" s="61">
        <f t="shared" si="27"/>
        <v>0</v>
      </c>
      <c r="AM52" s="17" t="str">
        <f>IF(AL52=AF52,"OK","FIX")</f>
        <v>OK</v>
      </c>
    </row>
    <row r="53" spans="1:39" ht="14" thickTop="1" x14ac:dyDescent="0.15">
      <c r="A53" s="10"/>
      <c r="B53" s="10" t="s">
        <v>43</v>
      </c>
      <c r="C53" s="10"/>
      <c r="D53" s="87">
        <f>Assumptions!B46</f>
        <v>0</v>
      </c>
      <c r="H53" s="58"/>
      <c r="I53" s="90">
        <f>+$D$53*I52</f>
        <v>0</v>
      </c>
      <c r="J53" s="59"/>
      <c r="K53" s="59"/>
      <c r="L53" s="59"/>
      <c r="M53" s="60"/>
      <c r="N53" s="58"/>
      <c r="P53" s="58"/>
      <c r="Q53" s="90">
        <f>+$D$53*Q52</f>
        <v>0</v>
      </c>
      <c r="R53" s="59"/>
      <c r="S53" s="59"/>
      <c r="T53" s="59"/>
      <c r="U53" s="60"/>
      <c r="V53" s="58"/>
      <c r="W53"/>
      <c r="X53" s="58"/>
      <c r="Y53" s="90">
        <f>+$D$53*Y52</f>
        <v>0</v>
      </c>
      <c r="Z53" s="59"/>
      <c r="AA53" s="59"/>
      <c r="AB53" s="59"/>
      <c r="AC53" s="60"/>
      <c r="AD53" s="58"/>
      <c r="AE53"/>
      <c r="AF53" s="58"/>
      <c r="AG53" s="90">
        <f>+$D$53*AG52</f>
        <v>0</v>
      </c>
      <c r="AH53" s="59"/>
      <c r="AI53" s="59"/>
      <c r="AJ53" s="59"/>
      <c r="AK53" s="60"/>
      <c r="AL53" s="58"/>
      <c r="AM53"/>
    </row>
    <row r="54" spans="1:39" x14ac:dyDescent="0.15">
      <c r="A54" s="10"/>
      <c r="B54" s="10" t="s">
        <v>53</v>
      </c>
      <c r="C54" s="10"/>
      <c r="D54" s="87">
        <f>Assumptions!B47</f>
        <v>0</v>
      </c>
      <c r="H54" s="58"/>
      <c r="I54" s="90"/>
      <c r="J54" s="59"/>
      <c r="K54" s="59"/>
      <c r="L54" s="59"/>
      <c r="M54" s="60"/>
      <c r="N54" s="58"/>
      <c r="P54" s="58"/>
      <c r="Q54" s="90"/>
      <c r="R54" s="59"/>
      <c r="S54" s="59"/>
      <c r="T54" s="59"/>
      <c r="U54" s="60"/>
      <c r="V54" s="58"/>
      <c r="W54"/>
      <c r="X54" s="58"/>
      <c r="Y54" s="90"/>
      <c r="Z54" s="59"/>
      <c r="AA54" s="59"/>
      <c r="AB54" s="59"/>
      <c r="AC54" s="60"/>
      <c r="AD54" s="58"/>
      <c r="AE54"/>
      <c r="AF54" s="58"/>
      <c r="AG54" s="90"/>
      <c r="AH54" s="59"/>
      <c r="AI54" s="59"/>
      <c r="AJ54" s="59"/>
      <c r="AK54" s="60"/>
      <c r="AL54" s="58"/>
      <c r="AM54"/>
    </row>
    <row r="55" spans="1:39" ht="14" thickBot="1" x14ac:dyDescent="0.2">
      <c r="A55" s="10"/>
      <c r="B55" s="10" t="s">
        <v>44</v>
      </c>
      <c r="C55" s="10"/>
      <c r="D55" s="87">
        <f>Assumptions!B48</f>
        <v>0</v>
      </c>
      <c r="H55" s="78"/>
      <c r="I55" s="90">
        <f>+$D$55*I52</f>
        <v>0</v>
      </c>
      <c r="J55" s="59"/>
      <c r="K55" s="59"/>
      <c r="L55" s="59"/>
      <c r="M55" s="60"/>
      <c r="N55" s="78"/>
      <c r="P55" s="78"/>
      <c r="Q55" s="90">
        <f>+$D$55*Q52</f>
        <v>0</v>
      </c>
      <c r="R55" s="59"/>
      <c r="S55" s="59"/>
      <c r="T55" s="59"/>
      <c r="U55" s="60"/>
      <c r="V55" s="78"/>
      <c r="W55"/>
      <c r="X55" s="78"/>
      <c r="Y55" s="90">
        <f>+$D$55*Y52</f>
        <v>0</v>
      </c>
      <c r="Z55" s="59"/>
      <c r="AA55" s="59"/>
      <c r="AB55" s="59"/>
      <c r="AC55" s="60"/>
      <c r="AD55" s="78"/>
      <c r="AE55"/>
      <c r="AF55" s="78"/>
      <c r="AG55" s="90">
        <f>+$D$55*AG52</f>
        <v>0</v>
      </c>
      <c r="AH55" s="59"/>
      <c r="AI55" s="59"/>
      <c r="AJ55" s="59"/>
      <c r="AK55" s="60"/>
      <c r="AL55" s="78"/>
      <c r="AM55"/>
    </row>
    <row r="56" spans="1:39" s="7" customFormat="1" ht="14" thickBot="1" x14ac:dyDescent="0.2">
      <c r="A56" s="10"/>
      <c r="B56" s="10"/>
      <c r="C56" s="10"/>
      <c r="D56" s="154"/>
      <c r="F56" s="69"/>
      <c r="H56" s="59"/>
      <c r="I56" s="62">
        <f>+I55+I54+I53</f>
        <v>0</v>
      </c>
      <c r="J56" s="59"/>
      <c r="K56" s="59"/>
      <c r="L56" s="59"/>
      <c r="M56" s="59"/>
      <c r="N56" s="59"/>
      <c r="O56" s="146"/>
      <c r="P56" s="59"/>
      <c r="Q56" s="62">
        <f>+Q55+Q54+Q53</f>
        <v>0</v>
      </c>
      <c r="R56" s="59"/>
      <c r="S56" s="59"/>
      <c r="T56" s="59"/>
      <c r="U56" s="59"/>
      <c r="V56" s="59"/>
      <c r="W56" s="146"/>
      <c r="X56" s="59"/>
      <c r="Y56" s="62">
        <f>+Y55+Y54+Y53</f>
        <v>0</v>
      </c>
      <c r="Z56" s="59"/>
      <c r="AA56" s="59"/>
      <c r="AB56" s="59"/>
      <c r="AC56" s="59"/>
      <c r="AD56" s="59"/>
      <c r="AE56" s="146"/>
      <c r="AF56" s="59"/>
      <c r="AG56" s="62"/>
      <c r="AH56" s="59"/>
      <c r="AI56" s="59"/>
      <c r="AJ56" s="59"/>
      <c r="AK56" s="59"/>
      <c r="AL56" s="59"/>
      <c r="AM56" s="146"/>
    </row>
    <row r="57" spans="1:39" s="7" customFormat="1" ht="14" thickTop="1" x14ac:dyDescent="0.15">
      <c r="F57" s="69"/>
      <c r="H57" s="64"/>
      <c r="J57" s="49"/>
      <c r="K57" s="49"/>
      <c r="L57" s="49"/>
      <c r="M57" s="49"/>
      <c r="N57" s="64"/>
      <c r="O57" s="146"/>
      <c r="P57" s="64"/>
      <c r="R57" s="49"/>
      <c r="S57" s="49"/>
      <c r="T57" s="49"/>
      <c r="U57" s="49"/>
      <c r="V57" s="64"/>
      <c r="W57" s="146"/>
      <c r="X57" s="64"/>
      <c r="Z57" s="49"/>
      <c r="AA57" s="49"/>
      <c r="AB57" s="49"/>
      <c r="AC57" s="49"/>
      <c r="AD57" s="64"/>
      <c r="AE57" s="146"/>
      <c r="AF57" s="64"/>
      <c r="AH57" s="49"/>
      <c r="AI57" s="49"/>
      <c r="AJ57" s="49"/>
      <c r="AK57" s="49"/>
      <c r="AL57" s="64"/>
      <c r="AM57" s="146"/>
    </row>
    <row r="58" spans="1:39" s="7" customFormat="1" ht="16" customHeight="1" x14ac:dyDescent="0.15">
      <c r="A58" s="97" t="s">
        <v>45</v>
      </c>
      <c r="E58" s="98" t="s">
        <v>58</v>
      </c>
      <c r="F58" s="88"/>
      <c r="G58" s="1"/>
      <c r="H58" s="136">
        <f>Assumptions!B50</f>
        <v>0</v>
      </c>
      <c r="I58" s="1"/>
      <c r="J58" s="50"/>
      <c r="K58" s="50"/>
      <c r="L58" s="50"/>
      <c r="M58" s="50"/>
      <c r="N58" s="64"/>
      <c r="O58"/>
      <c r="P58" s="136"/>
      <c r="Q58" s="1"/>
      <c r="R58" s="49"/>
      <c r="S58" s="49"/>
      <c r="T58" s="49"/>
      <c r="U58" s="49"/>
      <c r="V58" s="64"/>
      <c r="W58" s="146"/>
      <c r="X58" s="136"/>
      <c r="Z58" s="49"/>
      <c r="AA58" s="49"/>
      <c r="AB58" s="49"/>
      <c r="AC58" s="49"/>
      <c r="AD58" s="64"/>
      <c r="AE58" s="146"/>
      <c r="AF58" s="136"/>
      <c r="AH58" s="49"/>
      <c r="AI58" s="49"/>
      <c r="AJ58" s="49"/>
      <c r="AK58" s="49"/>
      <c r="AL58" s="64"/>
      <c r="AM58" s="146"/>
    </row>
    <row r="59" spans="1:39" s="7" customFormat="1" ht="15.75" customHeight="1" x14ac:dyDescent="0.15">
      <c r="A59" s="10" t="s">
        <v>46</v>
      </c>
      <c r="E59" s="158"/>
      <c r="F59" s="146"/>
      <c r="H59" s="156">
        <f>+I3</f>
        <v>0</v>
      </c>
      <c r="J59" s="49"/>
      <c r="K59" s="49"/>
      <c r="L59" s="49"/>
      <c r="M59" s="49"/>
      <c r="N59" s="64"/>
      <c r="O59" s="146"/>
      <c r="P59" s="156">
        <f>+Q3</f>
        <v>0</v>
      </c>
      <c r="R59" s="49"/>
      <c r="S59" s="49"/>
      <c r="T59" s="49"/>
      <c r="U59" s="49"/>
      <c r="V59" s="64"/>
      <c r="W59" s="146"/>
      <c r="X59" s="156">
        <f>+Y3</f>
        <v>0</v>
      </c>
      <c r="Z59" s="49"/>
      <c r="AA59" s="49"/>
      <c r="AB59" s="49"/>
      <c r="AC59" s="49"/>
      <c r="AD59" s="64"/>
      <c r="AE59" s="146"/>
      <c r="AF59" s="156">
        <f>+AG3</f>
        <v>0</v>
      </c>
      <c r="AH59" s="49"/>
      <c r="AI59" s="49"/>
      <c r="AJ59" s="49"/>
      <c r="AK59" s="49"/>
      <c r="AL59" s="64"/>
      <c r="AM59" s="146"/>
    </row>
    <row r="60" spans="1:39" s="7" customFormat="1" ht="16" customHeight="1" x14ac:dyDescent="0.15">
      <c r="A60" s="10" t="s">
        <v>54</v>
      </c>
      <c r="E60" s="21"/>
      <c r="F60"/>
      <c r="G60" s="1"/>
      <c r="H60" s="86">
        <f>+Assumptions!B18</f>
        <v>0</v>
      </c>
      <c r="J60" s="49"/>
      <c r="K60" s="157"/>
      <c r="L60" s="49"/>
      <c r="M60" s="49"/>
      <c r="N60" s="64"/>
      <c r="O60" s="146"/>
      <c r="P60" s="136">
        <f>+H60</f>
        <v>0</v>
      </c>
      <c r="R60" s="49"/>
      <c r="S60" s="49"/>
      <c r="T60" s="49"/>
      <c r="U60" s="49"/>
      <c r="V60" s="64"/>
      <c r="W60" s="146"/>
      <c r="X60" s="136">
        <f>+P60</f>
        <v>0</v>
      </c>
      <c r="Z60" s="49"/>
      <c r="AA60" s="49"/>
      <c r="AB60" s="49"/>
      <c r="AC60" s="49"/>
      <c r="AD60" s="64"/>
      <c r="AE60" s="146"/>
      <c r="AF60" s="136">
        <f>+X60</f>
        <v>0</v>
      </c>
      <c r="AH60" s="49"/>
      <c r="AI60" s="49"/>
      <c r="AJ60" s="49"/>
      <c r="AK60" s="49"/>
      <c r="AL60" s="64"/>
      <c r="AM60" s="146"/>
    </row>
    <row r="61" spans="1:39" s="7" customFormat="1" ht="16" customHeight="1" x14ac:dyDescent="0.15">
      <c r="A61" s="10" t="s">
        <v>47</v>
      </c>
      <c r="E61" s="158"/>
      <c r="F61" s="146"/>
      <c r="H61" s="136">
        <f>Assumptions!C52</f>
        <v>0</v>
      </c>
      <c r="J61" s="49"/>
      <c r="K61" s="157"/>
      <c r="L61" s="49"/>
      <c r="M61" s="49"/>
      <c r="N61" s="64"/>
      <c r="O61" s="146"/>
      <c r="P61" s="136">
        <f>H61</f>
        <v>0</v>
      </c>
      <c r="R61" s="49"/>
      <c r="S61" s="49"/>
      <c r="T61" s="49"/>
      <c r="U61" s="49"/>
      <c r="V61" s="64"/>
      <c r="W61" s="146"/>
      <c r="X61" s="136">
        <f>P61</f>
        <v>0</v>
      </c>
      <c r="Z61" s="49"/>
      <c r="AA61" s="49"/>
      <c r="AB61" s="49"/>
      <c r="AC61" s="49"/>
      <c r="AD61" s="64"/>
      <c r="AE61" s="146"/>
      <c r="AF61" s="136">
        <f>X61</f>
        <v>0</v>
      </c>
      <c r="AH61" s="49"/>
      <c r="AI61" s="49"/>
      <c r="AJ61" s="49"/>
      <c r="AK61" s="49"/>
      <c r="AL61" s="64"/>
      <c r="AM61" s="146"/>
    </row>
    <row r="62" spans="1:39" s="26" customFormat="1" ht="16" customHeight="1" x14ac:dyDescent="0.15">
      <c r="A62" s="66" t="s">
        <v>48</v>
      </c>
      <c r="E62" s="53"/>
      <c r="F62" s="54"/>
      <c r="G62" s="53"/>
      <c r="H62" s="67" t="e">
        <f>+H44/H61</f>
        <v>#DIV/0!</v>
      </c>
      <c r="N62" s="68"/>
      <c r="O62" s="146"/>
      <c r="P62" s="67" t="e">
        <f>+P44/P61</f>
        <v>#DIV/0!</v>
      </c>
      <c r="V62" s="68"/>
      <c r="W62" s="146"/>
      <c r="X62" s="67" t="e">
        <f>+X44/X61</f>
        <v>#DIV/0!</v>
      </c>
      <c r="AD62" s="68"/>
      <c r="AE62" s="146"/>
      <c r="AF62" s="67" t="e">
        <f>+AF44/AF61</f>
        <v>#DIV/0!</v>
      </c>
      <c r="AL62" s="68"/>
      <c r="AM62" s="146"/>
    </row>
    <row r="63" spans="1:39" s="7" customFormat="1" ht="16" customHeight="1" x14ac:dyDescent="0.15">
      <c r="A63" s="10" t="s">
        <v>49</v>
      </c>
      <c r="F63" s="69"/>
      <c r="H63" s="65">
        <f>H45</f>
        <v>0</v>
      </c>
      <c r="J63" s="49"/>
      <c r="K63" s="49"/>
      <c r="L63" s="49"/>
      <c r="M63" s="49"/>
      <c r="N63" s="64"/>
      <c r="O63" s="146"/>
      <c r="P63" s="65">
        <f>+P45</f>
        <v>0</v>
      </c>
      <c r="R63" s="49"/>
      <c r="S63" s="49"/>
      <c r="T63" s="49"/>
      <c r="U63" s="49"/>
      <c r="V63" s="64"/>
      <c r="W63" s="146"/>
      <c r="X63" s="65">
        <f>+X45</f>
        <v>0</v>
      </c>
      <c r="Z63" s="49"/>
      <c r="AA63" s="49"/>
      <c r="AB63" s="49"/>
      <c r="AC63" s="49"/>
      <c r="AD63" s="64"/>
      <c r="AE63" s="146"/>
      <c r="AF63" s="65">
        <f>+AF45</f>
        <v>0</v>
      </c>
      <c r="AH63" s="49"/>
      <c r="AI63" s="49"/>
      <c r="AJ63" s="49"/>
      <c r="AK63" s="49"/>
      <c r="AL63" s="64"/>
      <c r="AM63" s="146"/>
    </row>
    <row r="64" spans="1:39" s="7" customFormat="1" ht="15.5" customHeight="1" x14ac:dyDescent="0.15">
      <c r="E64" s="1"/>
      <c r="F64" s="8"/>
      <c r="G64" s="1"/>
      <c r="H64" s="64"/>
      <c r="J64" s="49"/>
      <c r="K64" s="49"/>
      <c r="L64" s="49"/>
      <c r="M64" s="49"/>
      <c r="N64" s="64"/>
      <c r="O64" s="146"/>
      <c r="P64" s="64"/>
      <c r="X64" s="64"/>
      <c r="AF64" s="64"/>
    </row>
    <row r="65" spans="5:32" s="7" customFormat="1" ht="15.5" customHeight="1" x14ac:dyDescent="0.15">
      <c r="E65" s="1"/>
      <c r="F65" s="8"/>
      <c r="G65" s="1"/>
      <c r="H65" s="64"/>
      <c r="J65" s="49"/>
      <c r="K65" s="49"/>
      <c r="L65" s="49"/>
      <c r="M65" s="49"/>
      <c r="N65" s="64"/>
      <c r="O65" s="146"/>
      <c r="P65" s="64"/>
      <c r="X65" s="64"/>
      <c r="AF65" s="64"/>
    </row>
    <row r="66" spans="5:32" ht="24" customHeight="1" x14ac:dyDescent="0.15"/>
  </sheetData>
  <mergeCells count="8">
    <mergeCell ref="AG1:AK1"/>
    <mergeCell ref="A3:E3"/>
    <mergeCell ref="I1:M1"/>
    <mergeCell ref="F1:F3"/>
    <mergeCell ref="Q1:U1"/>
    <mergeCell ref="Y1:AC1"/>
    <mergeCell ref="A1:E1"/>
    <mergeCell ref="A2:E2"/>
  </mergeCells>
  <phoneticPr fontId="5" type="noConversion"/>
  <printOptions horizontalCentered="1" verticalCentered="1"/>
  <pageMargins left="0.25" right="0.25" top="0.43" bottom="0.5" header="0.18" footer="0.25"/>
  <pageSetup scale="65" fitToWidth="4" fitToHeight="4" orientation="landscape"/>
  <headerFooter alignWithMargins="0">
    <oddHeader xml:space="preserve">&amp;C&amp;"Arial,Bold"&amp;14
</oddHeader>
    <oddFooter>&amp;L&amp;D&amp;C&amp;"Arial,Bold"&amp;12YEAR &amp;P&amp;R&amp;F</oddFooter>
  </headerFooter>
  <colBreaks count="3" manualBreakCount="3">
    <brk id="15" max="1048575" man="1"/>
    <brk id="23" max="1048575" man="1"/>
    <brk id="31" max="1048575" man="1"/>
  </colBreaks>
  <ignoredErrors>
    <ignoredError sqref="H13 V32" formulaRange="1"/>
    <ignoredError sqref="H26 O10 O15 P19:P26 O41 W10:W41 O52:AE52 AE6:AE41 X19:X28 AF19:AF27" formula="1"/>
    <ignoredError sqref="H62:AF6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workbookViewId="0">
      <selection activeCell="A3" sqref="A3"/>
    </sheetView>
  </sheetViews>
  <sheetFormatPr baseColWidth="10" defaultRowHeight="13" x14ac:dyDescent="0.15"/>
  <cols>
    <col min="1" max="1" width="2.33203125" style="99" customWidth="1"/>
    <col min="2" max="3" width="8.83203125" customWidth="1"/>
    <col min="4" max="4" width="11.33203125" style="101" bestFit="1" customWidth="1"/>
    <col min="5" max="5" width="9.33203125" style="101" bestFit="1" customWidth="1"/>
    <col min="6" max="6" width="10.33203125" style="101" bestFit="1" customWidth="1"/>
    <col min="7" max="16" width="9.1640625" style="101" customWidth="1"/>
    <col min="17" max="256" width="8.83203125" customWidth="1"/>
  </cols>
  <sheetData>
    <row r="1" spans="1:8" ht="22.5" customHeight="1" x14ac:dyDescent="0.15">
      <c r="A1" s="99" t="str">
        <f>+'4-yr P&amp;L Projections'!A1</f>
        <v>Department: XXX</v>
      </c>
    </row>
    <row r="2" spans="1:8" x14ac:dyDescent="0.15">
      <c r="A2" s="99" t="str">
        <f>+'4-yr P&amp;L Projections'!A2</f>
        <v>Name: XXX</v>
      </c>
      <c r="H2" s="139" t="s">
        <v>1</v>
      </c>
    </row>
    <row r="5" spans="1:8" x14ac:dyDescent="0.15">
      <c r="A5" s="100" t="s">
        <v>59</v>
      </c>
    </row>
    <row r="7" spans="1:8" x14ac:dyDescent="0.15">
      <c r="B7" s="21" t="s">
        <v>60</v>
      </c>
      <c r="D7" s="159">
        <f>+Assumptions!B33</f>
        <v>0</v>
      </c>
    </row>
    <row r="8" spans="1:8" x14ac:dyDescent="0.15">
      <c r="B8" s="21" t="s">
        <v>103</v>
      </c>
      <c r="D8" s="159">
        <v>0</v>
      </c>
      <c r="E8" s="103">
        <f>0.32+0.023</f>
        <v>0.34300000000000003</v>
      </c>
      <c r="F8" s="101">
        <f>+D8*E8</f>
        <v>0</v>
      </c>
    </row>
    <row r="9" spans="1:8" x14ac:dyDescent="0.15">
      <c r="D9" s="159">
        <f>+D7-D8</f>
        <v>0</v>
      </c>
      <c r="E9" s="103">
        <v>4.9000000000000002E-2</v>
      </c>
      <c r="F9" s="101">
        <f>+E9*D9</f>
        <v>0</v>
      </c>
    </row>
    <row r="10" spans="1:8" ht="14" thickBot="1" x14ac:dyDescent="0.2">
      <c r="F10" s="104">
        <f>+F9+F8</f>
        <v>0</v>
      </c>
    </row>
    <row r="11" spans="1:8" ht="14" thickTop="1" x14ac:dyDescent="0.15"/>
    <row r="12" spans="1:8" x14ac:dyDescent="0.15">
      <c r="A12" s="100" t="s">
        <v>74</v>
      </c>
    </row>
    <row r="13" spans="1:8" x14ac:dyDescent="0.15">
      <c r="B13" s="21" t="s">
        <v>71</v>
      </c>
      <c r="D13" s="159">
        <f>+Assumptions!D35</f>
        <v>0</v>
      </c>
      <c r="E13" s="103">
        <v>0.34067999999999998</v>
      </c>
      <c r="F13" s="101">
        <f>+E13*D13</f>
        <v>0</v>
      </c>
    </row>
    <row r="14" spans="1:8" x14ac:dyDescent="0.15">
      <c r="B14" s="21" t="s">
        <v>72</v>
      </c>
      <c r="D14" s="159">
        <f>+Assumptions!D36</f>
        <v>0</v>
      </c>
      <c r="E14" s="103">
        <f>+E13</f>
        <v>0.34067999999999998</v>
      </c>
      <c r="F14" s="101">
        <f>+E14*D14</f>
        <v>0</v>
      </c>
    </row>
    <row r="15" spans="1:8" x14ac:dyDescent="0.15">
      <c r="B15" s="21" t="s">
        <v>73</v>
      </c>
      <c r="D15" s="159">
        <f>+Assumptions!D37</f>
        <v>0</v>
      </c>
      <c r="E15" s="103">
        <f>+E8</f>
        <v>0.34300000000000003</v>
      </c>
      <c r="F15" s="101">
        <f>+E15*D15</f>
        <v>0</v>
      </c>
    </row>
    <row r="64" ht="15.5" customHeight="1" x14ac:dyDescent="0.15"/>
    <row r="65" ht="15.5" customHeight="1" x14ac:dyDescent="0.15"/>
    <row r="66" ht="15.5" customHeight="1" x14ac:dyDescent="0.15"/>
    <row r="67" ht="15.5" customHeight="1" x14ac:dyDescent="0.15"/>
    <row r="68" ht="15.5" customHeight="1" x14ac:dyDescent="0.15"/>
    <row r="69" ht="15.5" customHeight="1" x14ac:dyDescent="0.15"/>
    <row r="70" ht="15.5" customHeight="1" x14ac:dyDescent="0.15"/>
    <row r="71" ht="15.5" customHeight="1" x14ac:dyDescent="0.15"/>
    <row r="72" ht="15.5" customHeight="1" x14ac:dyDescent="0.15"/>
  </sheetData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Assumptions</vt:lpstr>
      <vt:lpstr>4-yr P&amp;L Projections</vt:lpstr>
      <vt:lpstr>Employee Benefit Calcs</vt:lpstr>
      <vt:lpstr>Summary!Print_Area</vt:lpstr>
      <vt:lpstr>'4-yr P&amp;L Projections'!Print_Titles</vt:lpstr>
    </vt:vector>
  </TitlesOfParts>
  <Company>UPHS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munroek</dc:creator>
  <cp:lastModifiedBy>Taitano, Stephanie T</cp:lastModifiedBy>
  <cp:lastPrinted>2013-10-14T13:27:39Z</cp:lastPrinted>
  <dcterms:created xsi:type="dcterms:W3CDTF">2008-01-24T14:47:48Z</dcterms:created>
  <dcterms:modified xsi:type="dcterms:W3CDTF">2021-06-21T21:22:59Z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